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120" yWindow="60" windowWidth="21435" windowHeight="11370"/>
  </bookViews>
  <sheets>
    <sheet name="支出预算表" sheetId="1" r:id="rId1"/>
    <sheet name="预算汇总表" sheetId="2" r:id="rId2"/>
    <sheet name="收入预算表" sheetId="3" r:id="rId3"/>
    <sheet name="院内各单位划拨明细表" sheetId="4" r:id="rId4"/>
  </sheets>
  <calcPr calcId="145621"/>
</workbook>
</file>

<file path=xl/calcChain.xml><?xml version="1.0" encoding="utf-8"?>
<calcChain xmlns="http://schemas.openxmlformats.org/spreadsheetml/2006/main">
  <c r="D11" i="4" l="1"/>
  <c r="C6" i="3" l="1"/>
  <c r="C7" i="3"/>
  <c r="C8" i="3"/>
  <c r="C5" i="3"/>
  <c r="C10" i="3" l="1"/>
  <c r="D80" i="1"/>
  <c r="C22" i="3" l="1"/>
  <c r="B22" i="3"/>
  <c r="B13" i="3"/>
  <c r="B23" i="3" s="1"/>
  <c r="C13" i="3"/>
  <c r="C23" i="3" s="1"/>
  <c r="E63" i="1" l="1"/>
  <c r="C63" i="1"/>
  <c r="E44" i="1"/>
  <c r="C44" i="1"/>
  <c r="E73" i="1"/>
  <c r="E68" i="1"/>
  <c r="E59" i="1"/>
  <c r="E58" i="1" l="1"/>
  <c r="E34" i="1"/>
  <c r="E32" i="1"/>
  <c r="E20" i="1"/>
  <c r="D6" i="1"/>
  <c r="E6" i="1"/>
  <c r="E80" i="1" l="1"/>
  <c r="K25" i="4"/>
  <c r="I25" i="4"/>
  <c r="H25" i="4"/>
  <c r="J25" i="4" s="1"/>
  <c r="F25" i="4"/>
  <c r="E25" i="4"/>
  <c r="C25" i="4"/>
  <c r="B25" i="4"/>
  <c r="D25" i="4" s="1"/>
  <c r="J24" i="4"/>
  <c r="G24" i="4"/>
  <c r="D24" i="4"/>
  <c r="J23" i="4"/>
  <c r="G23" i="4"/>
  <c r="D23" i="4"/>
  <c r="J22" i="4"/>
  <c r="G22" i="4"/>
  <c r="D22" i="4"/>
  <c r="J21" i="4"/>
  <c r="G21" i="4"/>
  <c r="D21" i="4"/>
  <c r="J20" i="4"/>
  <c r="G20" i="4"/>
  <c r="D20" i="4"/>
  <c r="J19" i="4"/>
  <c r="G19" i="4"/>
  <c r="D19" i="4"/>
  <c r="J18" i="4"/>
  <c r="G18" i="4"/>
  <c r="D18" i="4"/>
  <c r="D17" i="4"/>
  <c r="L17" i="4" s="1"/>
  <c r="D16" i="4"/>
  <c r="L16" i="4" s="1"/>
  <c r="D15" i="4"/>
  <c r="L15" i="4" s="1"/>
  <c r="D14" i="4"/>
  <c r="L14" i="4" s="1"/>
  <c r="D13" i="4"/>
  <c r="L13" i="4" s="1"/>
  <c r="D12" i="4"/>
  <c r="L12" i="4" s="1"/>
  <c r="L11" i="4"/>
  <c r="D10" i="4"/>
  <c r="L10" i="4" s="1"/>
  <c r="D9" i="4"/>
  <c r="L9" i="4" s="1"/>
  <c r="D8" i="4"/>
  <c r="L8" i="4" s="1"/>
  <c r="D7" i="4"/>
  <c r="L7" i="4" s="1"/>
  <c r="G20" i="2"/>
  <c r="C20" i="2"/>
  <c r="C73" i="1"/>
  <c r="C68" i="1"/>
  <c r="C59" i="1"/>
  <c r="C34" i="1"/>
  <c r="C32" i="1"/>
  <c r="C20" i="1"/>
  <c r="C6" i="1"/>
  <c r="C58" i="1" l="1"/>
  <c r="C80" i="1" s="1"/>
  <c r="L23" i="4"/>
  <c r="L21" i="4"/>
  <c r="L19" i="4"/>
  <c r="G25" i="4"/>
  <c r="L25" i="4" s="1"/>
  <c r="L18" i="4"/>
  <c r="L20" i="4"/>
  <c r="L22" i="4"/>
  <c r="L24" i="4"/>
</calcChain>
</file>

<file path=xl/sharedStrings.xml><?xml version="1.0" encoding="utf-8"?>
<sst xmlns="http://schemas.openxmlformats.org/spreadsheetml/2006/main" count="258" uniqueCount="244">
  <si>
    <t xml:space="preserve"> 金额单位：万元</t>
  </si>
  <si>
    <t>项 目</t>
  </si>
  <si>
    <t>图书购置费</t>
  </si>
  <si>
    <t>教学管理费</t>
    <phoneticPr fontId="4" type="noConversion"/>
  </si>
  <si>
    <t>党建建设及党务工作经费</t>
    <phoneticPr fontId="4" type="noConversion"/>
  </si>
  <si>
    <t>长江大学文理学院</t>
  </si>
  <si>
    <t>金额单位：万元</t>
  </si>
  <si>
    <t>序号</t>
  </si>
  <si>
    <t>项  目</t>
  </si>
  <si>
    <t>项   目</t>
  </si>
  <si>
    <t>一</t>
  </si>
  <si>
    <t>省拨国家奖助学金</t>
  </si>
  <si>
    <t>教学业务费</t>
  </si>
  <si>
    <t>二</t>
  </si>
  <si>
    <t>学费收入</t>
  </si>
  <si>
    <t>学生经费</t>
  </si>
  <si>
    <t>三</t>
  </si>
  <si>
    <t>以前年度欠费收入</t>
  </si>
  <si>
    <t>研究运行经费</t>
  </si>
  <si>
    <t>四</t>
  </si>
  <si>
    <t>其他收入</t>
  </si>
  <si>
    <t>设备购置</t>
  </si>
  <si>
    <t>五</t>
  </si>
  <si>
    <t>六</t>
  </si>
  <si>
    <t>人才引进与培养经费</t>
  </si>
  <si>
    <t>七</t>
  </si>
  <si>
    <t>基本建设及房屋维修费</t>
  </si>
  <si>
    <t>八</t>
  </si>
  <si>
    <t>系部教学业务费</t>
  </si>
  <si>
    <t>九</t>
  </si>
  <si>
    <t>机关单位公务费</t>
  </si>
  <si>
    <t>十</t>
  </si>
  <si>
    <t>其它专项费</t>
  </si>
  <si>
    <t>十一</t>
  </si>
  <si>
    <t>人员经费</t>
  </si>
  <si>
    <t>十二</t>
  </si>
  <si>
    <t>学院后勤服务费</t>
  </si>
  <si>
    <t>十三</t>
  </si>
  <si>
    <t>学校管理费</t>
  </si>
  <si>
    <t>合 计</t>
  </si>
  <si>
    <t>合  计</t>
  </si>
  <si>
    <t>上年结转数</t>
  </si>
  <si>
    <t>序号</t>
    <phoneticPr fontId="4" type="noConversion"/>
  </si>
  <si>
    <t>增减原因</t>
    <phoneticPr fontId="4" type="noConversion"/>
  </si>
  <si>
    <t>测算依据及标准</t>
    <phoneticPr fontId="4" type="noConversion"/>
  </si>
  <si>
    <t>一</t>
    <phoneticPr fontId="4" type="noConversion"/>
  </si>
  <si>
    <t>教学业务费</t>
    <phoneticPr fontId="4" type="noConversion"/>
  </si>
  <si>
    <t>招生费</t>
    <phoneticPr fontId="4" type="noConversion"/>
  </si>
  <si>
    <t>教学管理费</t>
    <phoneticPr fontId="4" type="noConversion"/>
  </si>
  <si>
    <t>业务招待费</t>
    <phoneticPr fontId="4" type="noConversion"/>
  </si>
  <si>
    <t>十四</t>
    <phoneticPr fontId="4" type="noConversion"/>
  </si>
  <si>
    <t>十五</t>
    <phoneticPr fontId="4" type="noConversion"/>
  </si>
  <si>
    <t>院长调节基金</t>
    <phoneticPr fontId="4" type="noConversion"/>
  </si>
  <si>
    <t>学籍管理费</t>
    <phoneticPr fontId="4" type="noConversion"/>
  </si>
  <si>
    <t>教材管理费</t>
    <phoneticPr fontId="4" type="noConversion"/>
  </si>
  <si>
    <t>毕业设计</t>
    <phoneticPr fontId="4" type="noConversion"/>
  </si>
  <si>
    <t>实验费</t>
    <phoneticPr fontId="4" type="noConversion"/>
  </si>
  <si>
    <t>教学设备维修</t>
    <phoneticPr fontId="4" type="noConversion"/>
  </si>
  <si>
    <t>外籍专家专项费</t>
    <phoneticPr fontId="4" type="noConversion"/>
  </si>
  <si>
    <t>体育维持</t>
    <phoneticPr fontId="4" type="noConversion"/>
  </si>
  <si>
    <t>学生大赛</t>
    <phoneticPr fontId="4" type="noConversion"/>
  </si>
  <si>
    <t>专业建设和课程建设</t>
    <phoneticPr fontId="4" type="noConversion"/>
  </si>
  <si>
    <t>二</t>
    <phoneticPr fontId="4" type="noConversion"/>
  </si>
  <si>
    <t>学生经费</t>
    <phoneticPr fontId="4" type="noConversion"/>
  </si>
  <si>
    <t>奖学金</t>
    <phoneticPr fontId="4" type="noConversion"/>
  </si>
  <si>
    <t>其中：学院奖学金</t>
    <phoneticPr fontId="4" type="noConversion"/>
  </si>
  <si>
    <t>学生困难补助</t>
    <phoneticPr fontId="4" type="noConversion"/>
  </si>
  <si>
    <t>学生勤工助学</t>
    <phoneticPr fontId="4" type="noConversion"/>
  </si>
  <si>
    <t>团委活动费</t>
    <phoneticPr fontId="4" type="noConversion"/>
  </si>
  <si>
    <t>社会实践费</t>
    <phoneticPr fontId="4" type="noConversion"/>
  </si>
  <si>
    <t>与思政专项合并</t>
    <phoneticPr fontId="4" type="noConversion"/>
  </si>
  <si>
    <t>心理咨询费</t>
    <phoneticPr fontId="4" type="noConversion"/>
  </si>
  <si>
    <t>学生常规活动</t>
    <phoneticPr fontId="4" type="noConversion"/>
  </si>
  <si>
    <t>危机干预经费</t>
    <phoneticPr fontId="4" type="noConversion"/>
  </si>
  <si>
    <t>就业指导费</t>
    <phoneticPr fontId="4" type="noConversion"/>
  </si>
  <si>
    <t>合作教育专项</t>
    <phoneticPr fontId="4" type="noConversion"/>
  </si>
  <si>
    <t>主要为差旅及会议等相关经费</t>
    <phoneticPr fontId="4" type="noConversion"/>
  </si>
  <si>
    <t>三</t>
    <phoneticPr fontId="4" type="noConversion"/>
  </si>
  <si>
    <t>研究运行经费</t>
    <phoneticPr fontId="4" type="noConversion"/>
  </si>
  <si>
    <t xml:space="preserve">四 </t>
    <phoneticPr fontId="4" type="noConversion"/>
  </si>
  <si>
    <t>设备购置</t>
    <phoneticPr fontId="4" type="noConversion"/>
  </si>
  <si>
    <t>实验设备购置</t>
    <phoneticPr fontId="4" type="noConversion"/>
  </si>
  <si>
    <t>主要为实验室建设经费</t>
    <phoneticPr fontId="4" type="noConversion"/>
  </si>
  <si>
    <t>公共设备购置</t>
    <phoneticPr fontId="4" type="noConversion"/>
  </si>
  <si>
    <t>五</t>
    <phoneticPr fontId="4" type="noConversion"/>
  </si>
  <si>
    <t>图书购置费（含期刊）及综合档案室建设1.5万元。</t>
    <phoneticPr fontId="4" type="noConversion"/>
  </si>
  <si>
    <t>六</t>
    <phoneticPr fontId="4" type="noConversion"/>
  </si>
  <si>
    <t>人才引进与培养</t>
    <phoneticPr fontId="4" type="noConversion"/>
  </si>
  <si>
    <t>七</t>
    <phoneticPr fontId="4" type="noConversion"/>
  </si>
  <si>
    <t>基本建设及房屋维修费</t>
    <phoneticPr fontId="4" type="noConversion"/>
  </si>
  <si>
    <t>维修经费</t>
    <phoneticPr fontId="4" type="noConversion"/>
  </si>
  <si>
    <t>基本建设经费</t>
    <phoneticPr fontId="4" type="noConversion"/>
  </si>
  <si>
    <t>八</t>
    <phoneticPr fontId="4" type="noConversion"/>
  </si>
  <si>
    <t>教学系(部)综合费</t>
    <phoneticPr fontId="4" type="noConversion"/>
  </si>
  <si>
    <t>九</t>
    <phoneticPr fontId="4" type="noConversion"/>
  </si>
  <si>
    <t>机关公务费</t>
    <phoneticPr fontId="4" type="noConversion"/>
  </si>
  <si>
    <t>十</t>
    <phoneticPr fontId="4" type="noConversion"/>
  </si>
  <si>
    <t>其它专项费</t>
    <phoneticPr fontId="4" type="noConversion"/>
  </si>
  <si>
    <t>宣传费</t>
    <phoneticPr fontId="4" type="noConversion"/>
  </si>
  <si>
    <t>业务招待费</t>
    <phoneticPr fontId="4" type="noConversion"/>
  </si>
  <si>
    <t>含机关及各系部0.5万元接待费</t>
    <phoneticPr fontId="4" type="noConversion"/>
  </si>
  <si>
    <t>考核奖励</t>
    <phoneticPr fontId="4" type="noConversion"/>
  </si>
  <si>
    <t>财务管理专项</t>
    <phoneticPr fontId="4" type="noConversion"/>
  </si>
  <si>
    <t>保卫运行经费</t>
    <phoneticPr fontId="4" type="noConversion"/>
  </si>
  <si>
    <t>年鉴编印费</t>
    <phoneticPr fontId="4" type="noConversion"/>
  </si>
  <si>
    <t>语委工作专项</t>
    <phoneticPr fontId="4" type="noConversion"/>
  </si>
  <si>
    <t>思想政治专项经费</t>
    <phoneticPr fontId="4" type="noConversion"/>
  </si>
  <si>
    <t>学院公务费</t>
    <phoneticPr fontId="4" type="noConversion"/>
  </si>
  <si>
    <t>电话补贴</t>
    <phoneticPr fontId="4" type="noConversion"/>
  </si>
  <si>
    <t>党风廉政建设</t>
    <phoneticPr fontId="4" type="noConversion"/>
  </si>
  <si>
    <t>学术委员会经费</t>
    <phoneticPr fontId="4" type="noConversion"/>
  </si>
  <si>
    <t xml:space="preserve">十一 </t>
    <phoneticPr fontId="4" type="noConversion"/>
  </si>
  <si>
    <t>人员经费</t>
    <phoneticPr fontId="4" type="noConversion"/>
  </si>
  <si>
    <t>在编人员工资</t>
    <phoneticPr fontId="4" type="noConversion"/>
  </si>
  <si>
    <t>聘用人员工资</t>
    <phoneticPr fontId="4" type="noConversion"/>
  </si>
  <si>
    <t>临时工</t>
    <phoneticPr fontId="4" type="noConversion"/>
  </si>
  <si>
    <t>其他酬金</t>
    <phoneticPr fontId="4" type="noConversion"/>
  </si>
  <si>
    <t>社会保险费</t>
    <phoneticPr fontId="4" type="noConversion"/>
  </si>
  <si>
    <t>聘用人员五险一金</t>
    <phoneticPr fontId="4" type="noConversion"/>
  </si>
  <si>
    <t>长大转入临时工保险</t>
    <phoneticPr fontId="4" type="noConversion"/>
  </si>
  <si>
    <t>劳务派遣临时工保险</t>
    <phoneticPr fontId="4" type="noConversion"/>
  </si>
  <si>
    <t>工会经费</t>
    <phoneticPr fontId="4" type="noConversion"/>
  </si>
  <si>
    <t>工会活动费</t>
    <phoneticPr fontId="4" type="noConversion"/>
  </si>
  <si>
    <t>福利费</t>
    <phoneticPr fontId="4" type="noConversion"/>
  </si>
  <si>
    <t>十二</t>
    <phoneticPr fontId="4" type="noConversion"/>
  </si>
  <si>
    <t>后勤服务费　</t>
    <phoneticPr fontId="4" type="noConversion"/>
  </si>
  <si>
    <t>十三</t>
    <phoneticPr fontId="4" type="noConversion"/>
  </si>
  <si>
    <t>上交学校管理费</t>
    <phoneticPr fontId="4" type="noConversion"/>
  </si>
  <si>
    <t>十四</t>
    <phoneticPr fontId="4" type="noConversion"/>
  </si>
  <si>
    <t>创收（办班支出）</t>
    <phoneticPr fontId="4" type="noConversion"/>
  </si>
  <si>
    <t>十五</t>
    <phoneticPr fontId="4" type="noConversion"/>
  </si>
  <si>
    <t>院长调节基金</t>
    <phoneticPr fontId="4" type="noConversion"/>
  </si>
  <si>
    <t>总计</t>
    <phoneticPr fontId="4" type="noConversion"/>
  </si>
  <si>
    <t>备注</t>
    <phoneticPr fontId="4" type="noConversion"/>
  </si>
  <si>
    <t>创收支出</t>
    <phoneticPr fontId="4" type="noConversion"/>
  </si>
  <si>
    <t>单位:万元</t>
    <phoneticPr fontId="4" type="noConversion"/>
  </si>
  <si>
    <t xml:space="preserve">                      经费项目
单位名称</t>
    <phoneticPr fontId="4" type="noConversion"/>
  </si>
  <si>
    <t>合计</t>
    <phoneticPr fontId="4" type="noConversion"/>
  </si>
  <si>
    <t>上年结转数</t>
    <phoneticPr fontId="4" type="noConversion"/>
  </si>
  <si>
    <t>小计</t>
    <phoneticPr fontId="4" type="noConversion"/>
  </si>
  <si>
    <t>学生活动经费</t>
    <phoneticPr fontId="4" type="noConversion"/>
  </si>
  <si>
    <t>学院办公室</t>
    <phoneticPr fontId="4" type="noConversion"/>
  </si>
  <si>
    <t>组宣部</t>
    <phoneticPr fontId="4" type="noConversion"/>
  </si>
  <si>
    <t>人力资源处</t>
    <phoneticPr fontId="4" type="noConversion"/>
  </si>
  <si>
    <t>招生就业与合作教育处</t>
    <phoneticPr fontId="4" type="noConversion"/>
  </si>
  <si>
    <t>财务处</t>
    <phoneticPr fontId="4" type="noConversion"/>
  </si>
  <si>
    <t>教务处</t>
    <phoneticPr fontId="4" type="noConversion"/>
  </si>
  <si>
    <t>学工处(团委)</t>
    <phoneticPr fontId="4" type="noConversion"/>
  </si>
  <si>
    <t>网络与实验室管理中心</t>
    <phoneticPr fontId="4" type="noConversion"/>
  </si>
  <si>
    <t>后勤保障处</t>
    <phoneticPr fontId="4" type="noConversion"/>
  </si>
  <si>
    <t>图书馆（综合档案室）</t>
    <phoneticPr fontId="4" type="noConversion"/>
  </si>
  <si>
    <t>发展研究中心（评估办）</t>
    <phoneticPr fontId="4" type="noConversion"/>
  </si>
  <si>
    <t>纪检部（工会）</t>
    <phoneticPr fontId="4" type="noConversion"/>
  </si>
  <si>
    <t>基础课部（思政课部）</t>
    <phoneticPr fontId="4" type="noConversion"/>
  </si>
  <si>
    <t>机电系</t>
    <phoneticPr fontId="4" type="noConversion"/>
  </si>
  <si>
    <t>工商系</t>
    <phoneticPr fontId="4" type="noConversion"/>
  </si>
  <si>
    <t>人文系</t>
    <phoneticPr fontId="4" type="noConversion"/>
  </si>
  <si>
    <t>外国语系</t>
    <phoneticPr fontId="4" type="noConversion"/>
  </si>
  <si>
    <t>设计系</t>
    <phoneticPr fontId="4" type="noConversion"/>
  </si>
  <si>
    <t>经贸系</t>
    <phoneticPr fontId="4" type="noConversion"/>
  </si>
  <si>
    <t>合    计</t>
    <phoneticPr fontId="4" type="noConversion"/>
  </si>
  <si>
    <t>2017年度学院各单位经费划拨明细表</t>
    <phoneticPr fontId="4" type="noConversion"/>
  </si>
  <si>
    <t>2017年拟预算数</t>
    <phoneticPr fontId="4" type="noConversion"/>
  </si>
  <si>
    <t>主要为毕业生信息采集和学籍、学历会议费及差旅费</t>
    <phoneticPr fontId="4" type="noConversion"/>
  </si>
  <si>
    <t>增加创新创业训练计划。</t>
    <phoneticPr fontId="4" type="noConversion"/>
  </si>
  <si>
    <t>2016年实际支出数</t>
    <phoneticPr fontId="2" type="noConversion"/>
  </si>
  <si>
    <t>含田径运动会5.4万元</t>
    <phoneticPr fontId="4" type="noConversion"/>
  </si>
  <si>
    <t>学术委员会工作酬金</t>
    <phoneticPr fontId="2" type="noConversion"/>
  </si>
  <si>
    <t>科学研究经费</t>
    <phoneticPr fontId="4" type="noConversion"/>
  </si>
  <si>
    <t>含科研项目经费、管理经费、本科教学质量报告经费、十三五规划编制经费、学术讲座及科研项目评审奖励经费等</t>
    <phoneticPr fontId="4" type="noConversion"/>
  </si>
  <si>
    <t>含办公设备及家俱</t>
    <phoneticPr fontId="4" type="noConversion"/>
  </si>
  <si>
    <t>2017年度收入支出预算总表</t>
    <phoneticPr fontId="4" type="noConversion"/>
  </si>
  <si>
    <t>学生活动经费</t>
    <phoneticPr fontId="4" type="noConversion"/>
  </si>
  <si>
    <t>教学管理经费</t>
    <phoneticPr fontId="4" type="noConversion"/>
  </si>
  <si>
    <t>公务费</t>
    <phoneticPr fontId="4" type="noConversion"/>
  </si>
  <si>
    <t>按在校本科生6051人，生均20元；专科生536人，生均15元标准计算</t>
    <phoneticPr fontId="4" type="noConversion"/>
  </si>
  <si>
    <t>外聘老师教学酬金</t>
    <phoneticPr fontId="4" type="noConversion"/>
  </si>
  <si>
    <t>在编人员绩效工资</t>
    <phoneticPr fontId="4" type="noConversion"/>
  </si>
  <si>
    <t>聘用人员绩效工资</t>
    <phoneticPr fontId="4" type="noConversion"/>
  </si>
  <si>
    <t>在编人员五险一金</t>
    <phoneticPr fontId="4" type="noConversion"/>
  </si>
  <si>
    <t>绩效工资</t>
    <phoneticPr fontId="4" type="noConversion"/>
  </si>
  <si>
    <t>职工工资及补贴</t>
    <phoneticPr fontId="4" type="noConversion"/>
  </si>
  <si>
    <t>主要为自考和辅修专业支出</t>
    <phoneticPr fontId="2" type="noConversion"/>
  </si>
  <si>
    <t>主要为消防费及西校区安保外包服务费、门禁系统管理及维修经费等</t>
    <phoneticPr fontId="2" type="noConversion"/>
  </si>
  <si>
    <t>2016年12月未付的消防器材经费7.4万</t>
    <phoneticPr fontId="2" type="noConversion"/>
  </si>
  <si>
    <t>含住宿管理费130万元</t>
    <phoneticPr fontId="2" type="noConversion"/>
  </si>
  <si>
    <t>学院接待费9万元</t>
    <phoneticPr fontId="2" type="noConversion"/>
  </si>
  <si>
    <t>1、普通公务费标准：各单位部门正职2000元/年、副职1500元/年、科员（管理人员、辅导员、教师）500元/年。</t>
    <phoneticPr fontId="4" type="noConversion"/>
  </si>
  <si>
    <t>普通公务费(办公费\交通费\差旅费\电话费)</t>
    <phoneticPr fontId="2" type="noConversion"/>
  </si>
  <si>
    <t>2、业务招待费：基数均为5000元，超计划招待费统一由院长办公室归口管理。</t>
    <phoneticPr fontId="4" type="noConversion"/>
  </si>
  <si>
    <t>3、学生活动费：按每生15元/人/年标准划拨。</t>
    <phoneticPr fontId="4" type="noConversion"/>
  </si>
  <si>
    <t>4、审批程序：按《长江大学文理学院经费审批制度暂行规定》进行审批。</t>
    <phoneticPr fontId="4" type="noConversion"/>
  </si>
  <si>
    <t>5、除普通公务费、业务招待费外，其他经费项目按预算数分期划拨,教学管理费按专业（理论、实践）课1.25元/课时,公共课0.25元/课时测算.</t>
    <phoneticPr fontId="4" type="noConversion"/>
  </si>
  <si>
    <t>6、教学、学生经费等其他专项费必须专款专用，不得挪用。计划外开支须先请示后开支，杜绝先支后请现象。</t>
    <phoneticPr fontId="4" type="noConversion"/>
  </si>
  <si>
    <t>7、凡突发性等特殊原因而发生的经费原则上在院长基金中列支。</t>
    <phoneticPr fontId="4" type="noConversion"/>
  </si>
  <si>
    <t>338..3</t>
  </si>
  <si>
    <t>2017年收入预算表</t>
    <phoneticPr fontId="4" type="noConversion"/>
  </si>
  <si>
    <t>项      目</t>
    <phoneticPr fontId="4" type="noConversion"/>
  </si>
  <si>
    <t>应收学费</t>
    <phoneticPr fontId="4" type="noConversion"/>
  </si>
  <si>
    <t>预计可收学费</t>
    <phoneticPr fontId="4" type="noConversion"/>
  </si>
  <si>
    <t>备    注</t>
    <phoneticPr fontId="4" type="noConversion"/>
  </si>
  <si>
    <t>一、学生学费</t>
    <phoneticPr fontId="4" type="noConversion"/>
  </si>
  <si>
    <t>2014级</t>
    <phoneticPr fontId="4" type="noConversion"/>
  </si>
  <si>
    <t>2015级</t>
    <phoneticPr fontId="4" type="noConversion"/>
  </si>
  <si>
    <t>2016级</t>
    <phoneticPr fontId="4" type="noConversion"/>
  </si>
  <si>
    <t>2017级</t>
    <phoneticPr fontId="4" type="noConversion"/>
  </si>
  <si>
    <t>二、往年欠费</t>
    <phoneticPr fontId="4" type="noConversion"/>
  </si>
  <si>
    <t>三、上年未上缴财政学费</t>
    <phoneticPr fontId="4" type="noConversion"/>
  </si>
  <si>
    <t>小  计</t>
    <phoneticPr fontId="4" type="noConversion"/>
  </si>
  <si>
    <t>门面租金收入</t>
    <phoneticPr fontId="4" type="noConversion"/>
  </si>
  <si>
    <r>
      <t>其中4</t>
    </r>
    <r>
      <rPr>
        <sz val="11"/>
        <rFont val="宋体"/>
        <family val="3"/>
        <charset val="134"/>
      </rPr>
      <t>0.95万为2016年租金</t>
    </r>
    <phoneticPr fontId="4" type="noConversion"/>
  </si>
  <si>
    <t>上机充值及超期款收入</t>
    <phoneticPr fontId="4" type="noConversion"/>
  </si>
  <si>
    <t>住宿管理费收入</t>
    <phoneticPr fontId="4" type="noConversion"/>
  </si>
  <si>
    <t>国有资产增值收入</t>
    <phoneticPr fontId="4" type="noConversion"/>
  </si>
  <si>
    <t>办班收入</t>
    <phoneticPr fontId="4" type="noConversion"/>
  </si>
  <si>
    <t>门禁收入</t>
    <phoneticPr fontId="4" type="noConversion"/>
  </si>
  <si>
    <t>创业学院管理费收入</t>
    <phoneticPr fontId="4" type="noConversion"/>
  </si>
  <si>
    <t>合      计</t>
    <phoneticPr fontId="4" type="noConversion"/>
  </si>
  <si>
    <t>含水电费100万</t>
    <phoneticPr fontId="2" type="noConversion"/>
  </si>
  <si>
    <t>2017收入预算</t>
    <phoneticPr fontId="4" type="noConversion"/>
  </si>
  <si>
    <t>2017拟支出预算</t>
    <phoneticPr fontId="4" type="noConversion"/>
  </si>
  <si>
    <t>按90%收缴率计算</t>
    <phoneticPr fontId="4" type="noConversion"/>
  </si>
  <si>
    <t>其中培训经费18万元。</t>
    <phoneticPr fontId="4" type="noConversion"/>
  </si>
  <si>
    <t>长江大学文理学院2017年支出预算表</t>
    <phoneticPr fontId="4" type="noConversion"/>
  </si>
  <si>
    <t>增加转型发展工作经费等。</t>
    <phoneticPr fontId="4" type="noConversion"/>
  </si>
  <si>
    <t>教学讲课比赛</t>
    <phoneticPr fontId="4" type="noConversion"/>
  </si>
  <si>
    <t>实习费（基地建设费）</t>
    <phoneticPr fontId="4" type="noConversion"/>
  </si>
  <si>
    <t>上年教学管理费结转数10.25万元在教学管理费中预算</t>
    <phoneticPr fontId="4" type="noConversion"/>
  </si>
  <si>
    <t>系部以前年度教学管理费10.25万列入此项目</t>
    <phoneticPr fontId="2" type="noConversion"/>
  </si>
  <si>
    <t>院办公务费列入学院公务费预算</t>
    <phoneticPr fontId="2" type="noConversion"/>
  </si>
  <si>
    <t>含心理达标中心设备</t>
    <phoneticPr fontId="2" type="noConversion"/>
  </si>
  <si>
    <t>按99%收缴率计算</t>
    <phoneticPr fontId="4" type="noConversion"/>
  </si>
  <si>
    <t>含外语系教师“外研社”杯比赛</t>
    <phoneticPr fontId="2" type="noConversion"/>
  </si>
  <si>
    <t>计划应收</t>
    <phoneticPr fontId="2" type="noConversion"/>
  </si>
  <si>
    <t>实际可收</t>
    <phoneticPr fontId="2" type="noConversion"/>
  </si>
  <si>
    <t>含宿舍改造后预计可增加130万住宿费收入</t>
    <phoneticPr fontId="2" type="noConversion"/>
  </si>
  <si>
    <t>含学生宿舍床铺费357万元</t>
    <phoneticPr fontId="2" type="noConversion"/>
  </si>
  <si>
    <t>按2017年学生宿舍改造方案概算</t>
    <phoneticPr fontId="2" type="noConversion"/>
  </si>
  <si>
    <t>主要为学生队伍建设、学生日常活动开展、迎新及入学教育、资助工作及大型学生活动及国防教育及“周记周”系统研发费等</t>
    <phoneticPr fontId="4" type="noConversion"/>
  </si>
  <si>
    <t>含18万补贴性绩效</t>
    <phoneticPr fontId="2" type="noConversion"/>
  </si>
  <si>
    <t>2017各单位上报讨论数</t>
    <phoneticPr fontId="2" type="noConversion"/>
  </si>
  <si>
    <t>其他酬金主要为学生体质测试酬金、工会人员经费、兼职支部书记（委员）酬金、新闻稿件酬金、专家咨询酬金、学工人员三深入访谈酬金、新生入学教育及考试酬金、艺术团老师酬金、辅导员超额工作量酬金及班主任工作量酬金</t>
  </si>
  <si>
    <r>
      <t xml:space="preserve">                 </t>
    </r>
    <r>
      <rPr>
        <sz val="11"/>
        <color theme="1"/>
        <rFont val="宋体"/>
        <family val="2"/>
        <charset val="134"/>
        <scheme val="minor"/>
      </rPr>
      <t>单位：万元</t>
    </r>
    <phoneticPr fontId="4" type="noConversion"/>
  </si>
  <si>
    <r>
      <t>四、其他收入</t>
    </r>
    <r>
      <rPr>
        <b/>
        <sz val="9"/>
        <rFont val="宋体"/>
        <family val="3"/>
        <charset val="134"/>
      </rPr>
      <t>(分项目)</t>
    </r>
    <phoneticPr fontId="4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</si>
</sst>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176" formatCode="0.00_);[Red]\(0.00\)"/>
    <numFmt numFmtId="177" formatCode="0_);[Red]\(0\)"/>
    <numFmt numFmtId="178" formatCode="0.00_ "/>
    <numFmt numFmtId="179" formatCode="0_ "/>
    <numFmt numFmtId="180" formatCode="0.0_);[Red]\(0.0\)"/>
  </numFmts>
  <fonts count="24">
    <font>
      <sz val="11"/>
      <color theme="1"/>
      <name val="宋体"/>
      <family val="2"/>
      <charset val="134"/>
      <scheme val="minor"/>
    </font>
    <font>
      <sz val="12"/>
      <name val="宋体"/>
      <family val="3"/>
      <charset val="134"/>
    </font>
    <font>
      <sz val="9"/>
      <name val="宋体"/>
      <family val="2"/>
      <charset val="134"/>
      <scheme val="minor"/>
    </font>
    <font>
      <b/>
      <sz val="18"/>
      <name val="华文中宋"/>
      <family val="3"/>
      <charset val="134"/>
    </font>
    <font>
      <sz val="9"/>
      <name val="宋体"/>
      <family val="3"/>
      <charset val="134"/>
    </font>
    <font>
      <b/>
      <sz val="10"/>
      <name val="宋体"/>
      <family val="3"/>
      <charset val="134"/>
    </font>
    <font>
      <sz val="10"/>
      <name val="宋体"/>
      <family val="3"/>
      <charset val="134"/>
    </font>
    <font>
      <b/>
      <sz val="10"/>
      <color indexed="8"/>
      <name val="宋体"/>
      <family val="3"/>
      <charset val="134"/>
    </font>
    <font>
      <sz val="10"/>
      <color indexed="8"/>
      <name val="宋体"/>
      <family val="3"/>
      <charset val="134"/>
    </font>
    <font>
      <sz val="9"/>
      <color indexed="8"/>
      <name val="宋体"/>
      <family val="3"/>
      <charset val="134"/>
    </font>
    <font>
      <sz val="10"/>
      <color rgb="FFFF0000"/>
      <name val="宋体"/>
      <family val="3"/>
      <charset val="134"/>
    </font>
    <font>
      <b/>
      <sz val="12"/>
      <name val="宋体"/>
      <family val="3"/>
      <charset val="134"/>
    </font>
    <font>
      <b/>
      <sz val="16"/>
      <name val="隶书"/>
      <family val="3"/>
      <charset val="134"/>
    </font>
    <font>
      <sz val="16"/>
      <name val="隶书"/>
      <family val="3"/>
      <charset val="134"/>
    </font>
    <font>
      <b/>
      <sz val="10"/>
      <name val="隶书"/>
      <family val="3"/>
      <charset val="134"/>
    </font>
    <font>
      <b/>
      <sz val="10"/>
      <color indexed="8"/>
      <name val="隶书"/>
      <family val="3"/>
      <charset val="134"/>
    </font>
    <font>
      <b/>
      <sz val="20"/>
      <name val="宋体"/>
      <family val="3"/>
      <charset val="134"/>
    </font>
    <font>
      <b/>
      <sz val="16"/>
      <name val="宋体"/>
      <family val="3"/>
      <charset val="134"/>
    </font>
    <font>
      <sz val="11"/>
      <name val="宋体"/>
      <family val="3"/>
      <charset val="134"/>
    </font>
    <font>
      <sz val="10"/>
      <name val="隶书"/>
      <family val="3"/>
      <charset val="134"/>
    </font>
    <font>
      <sz val="9"/>
      <color rgb="FFFF0000"/>
      <name val="宋体"/>
      <family val="3"/>
      <charset val="134"/>
    </font>
    <font>
      <b/>
      <sz val="10"/>
      <color rgb="FFFF0000"/>
      <name val="宋体"/>
      <family val="3"/>
      <charset val="134"/>
    </font>
    <font>
      <b/>
      <sz val="11"/>
      <name val="宋体"/>
      <family val="3"/>
      <charset val="134"/>
    </font>
    <font>
      <b/>
      <sz val="9"/>
      <name val="宋体"/>
      <family val="3"/>
      <charset val="134"/>
    </font>
  </fonts>
  <fills count="3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 diagonalDown="1">
      <left style="thin">
        <color indexed="64"/>
      </left>
      <right style="thin">
        <color indexed="64"/>
      </right>
      <top style="thin">
        <color indexed="64"/>
      </top>
      <bottom/>
      <diagonal style="thin">
        <color indexed="64"/>
      </diagonal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 diagonalDown="1">
      <left style="thin">
        <color indexed="64"/>
      </left>
      <right style="thin">
        <color indexed="64"/>
      </right>
      <top/>
      <bottom style="thin">
        <color indexed="64"/>
      </bottom>
      <diagonal style="thin">
        <color indexed="64"/>
      </diagonal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2">
    <xf numFmtId="0" fontId="0" fillId="0" borderId="0">
      <alignment vertical="center"/>
    </xf>
    <xf numFmtId="0" fontId="1" fillId="0" borderId="0"/>
  </cellStyleXfs>
  <cellXfs count="128">
    <xf numFmtId="0" fontId="0" fillId="0" borderId="0" xfId="0">
      <alignment vertical="center"/>
    </xf>
    <xf numFmtId="176" fontId="6" fillId="0" borderId="0" xfId="1" applyNumberFormat="1" applyFont="1" applyAlignment="1">
      <alignment horizontal="center" vertical="center"/>
    </xf>
    <xf numFmtId="0" fontId="5" fillId="0" borderId="2" xfId="1" applyFont="1" applyBorder="1" applyAlignment="1">
      <alignment vertical="center"/>
    </xf>
    <xf numFmtId="0" fontId="7" fillId="0" borderId="2" xfId="1" applyFont="1" applyBorder="1" applyAlignment="1">
      <alignment horizontal="left" vertical="center" wrapText="1"/>
    </xf>
    <xf numFmtId="0" fontId="6" fillId="0" borderId="2" xfId="1" applyFont="1" applyBorder="1" applyAlignment="1">
      <alignment vertical="center" wrapText="1"/>
    </xf>
    <xf numFmtId="0" fontId="6" fillId="0" borderId="2" xfId="1" applyFont="1" applyBorder="1" applyAlignment="1">
      <alignment vertical="center"/>
    </xf>
    <xf numFmtId="0" fontId="8" fillId="0" borderId="2" xfId="1" applyFont="1" applyBorder="1" applyAlignment="1">
      <alignment horizontal="left" vertical="center" wrapText="1"/>
    </xf>
    <xf numFmtId="176" fontId="6" fillId="0" borderId="2" xfId="1" applyNumberFormat="1" applyFont="1" applyBorder="1" applyAlignment="1">
      <alignment horizontal="center" vertical="center" wrapText="1"/>
    </xf>
    <xf numFmtId="0" fontId="6" fillId="2" borderId="2" xfId="1" applyFont="1" applyFill="1" applyBorder="1" applyAlignment="1">
      <alignment vertical="center"/>
    </xf>
    <xf numFmtId="0" fontId="8" fillId="2" borderId="2" xfId="1" applyFont="1" applyFill="1" applyBorder="1" applyAlignment="1">
      <alignment horizontal="left" vertical="center" wrapText="1"/>
    </xf>
    <xf numFmtId="0" fontId="4" fillId="0" borderId="2" xfId="1" applyNumberFormat="1" applyFont="1" applyBorder="1" applyAlignment="1">
      <alignment horizontal="center" vertical="center" wrapText="1"/>
    </xf>
    <xf numFmtId="0" fontId="6" fillId="0" borderId="2" xfId="1" applyNumberFormat="1" applyFont="1" applyBorder="1" applyAlignment="1">
      <alignment horizontal="center" vertical="center" wrapText="1"/>
    </xf>
    <xf numFmtId="176" fontId="8" fillId="0" borderId="2" xfId="1" applyNumberFormat="1" applyFont="1" applyBorder="1" applyAlignment="1">
      <alignment horizontal="center" vertical="center" wrapText="1"/>
    </xf>
    <xf numFmtId="0" fontId="7" fillId="0" borderId="2" xfId="1" applyFont="1" applyBorder="1" applyAlignment="1">
      <alignment vertical="center"/>
    </xf>
    <xf numFmtId="0" fontId="4" fillId="0" borderId="2" xfId="1" applyFont="1" applyBorder="1" applyAlignment="1">
      <alignment horizontal="center" vertical="center" wrapText="1"/>
    </xf>
    <xf numFmtId="0" fontId="7" fillId="0" borderId="2" xfId="1" applyFont="1" applyFill="1" applyBorder="1" applyAlignment="1">
      <alignment horizontal="left" vertical="center" wrapText="1"/>
    </xf>
    <xf numFmtId="0" fontId="8" fillId="0" borderId="2" xfId="1" applyFont="1" applyFill="1" applyBorder="1" applyAlignment="1">
      <alignment horizontal="left" vertical="center" wrapText="1"/>
    </xf>
    <xf numFmtId="176" fontId="5" fillId="0" borderId="2" xfId="1" applyNumberFormat="1" applyFont="1" applyBorder="1" applyAlignment="1">
      <alignment horizontal="center" vertical="center"/>
    </xf>
    <xf numFmtId="176" fontId="6" fillId="0" borderId="2" xfId="1" applyNumberFormat="1" applyFont="1" applyBorder="1" applyAlignment="1">
      <alignment horizontal="center" vertical="center"/>
    </xf>
    <xf numFmtId="0" fontId="11" fillId="0" borderId="2" xfId="0" applyFont="1" applyBorder="1" applyAlignment="1">
      <alignment horizontal="center" vertical="center"/>
    </xf>
    <xf numFmtId="0" fontId="7" fillId="0" borderId="2" xfId="1" applyFont="1" applyFill="1" applyBorder="1" applyAlignment="1">
      <alignment horizontal="center" vertical="center" wrapText="1"/>
    </xf>
    <xf numFmtId="176" fontId="5" fillId="0" borderId="2" xfId="0" applyNumberFormat="1" applyFont="1" applyBorder="1" applyAlignment="1">
      <alignment horizontal="center" vertical="center"/>
    </xf>
    <xf numFmtId="0" fontId="11" fillId="0" borderId="2" xfId="0" applyFont="1" applyBorder="1" applyAlignment="1">
      <alignment horizontal="center" vertical="center" wrapText="1"/>
    </xf>
    <xf numFmtId="178" fontId="14" fillId="0" borderId="2" xfId="0" applyNumberFormat="1" applyFont="1" applyBorder="1" applyAlignment="1">
      <alignment horizontal="left" vertical="center" wrapText="1"/>
    </xf>
    <xf numFmtId="177" fontId="14" fillId="0" borderId="2" xfId="0" applyNumberFormat="1" applyFont="1" applyBorder="1" applyAlignment="1">
      <alignment horizontal="center" vertical="center"/>
    </xf>
    <xf numFmtId="178" fontId="15" fillId="0" borderId="2" xfId="1" applyNumberFormat="1" applyFont="1" applyBorder="1" applyAlignment="1">
      <alignment vertical="center" wrapText="1"/>
    </xf>
    <xf numFmtId="178" fontId="14" fillId="0" borderId="2" xfId="0" applyNumberFormat="1" applyFont="1" applyBorder="1" applyAlignment="1">
      <alignment horizontal="left" vertical="center"/>
    </xf>
    <xf numFmtId="178" fontId="15" fillId="0" borderId="2" xfId="1" applyNumberFormat="1" applyFont="1" applyFill="1" applyBorder="1" applyAlignment="1">
      <alignment vertical="center" wrapText="1"/>
    </xf>
    <xf numFmtId="178" fontId="14" fillId="0" borderId="2" xfId="0" applyNumberFormat="1" applyFont="1" applyBorder="1" applyAlignment="1">
      <alignment horizontal="center" vertical="center" wrapText="1"/>
    </xf>
    <xf numFmtId="0" fontId="0" fillId="0" borderId="0" xfId="0" applyAlignment="1"/>
    <xf numFmtId="180" fontId="0" fillId="0" borderId="0" xfId="0" applyNumberFormat="1" applyAlignment="1">
      <alignment horizontal="center"/>
    </xf>
    <xf numFmtId="176" fontId="6" fillId="0" borderId="2" xfId="0" applyNumberFormat="1" applyFont="1" applyBorder="1" applyAlignment="1">
      <alignment horizontal="center" vertical="center" wrapText="1"/>
    </xf>
    <xf numFmtId="176" fontId="8" fillId="0" borderId="2" xfId="0" applyNumberFormat="1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6" fillId="0" borderId="2" xfId="0" applyFont="1" applyBorder="1" applyAlignment="1"/>
    <xf numFmtId="176" fontId="6" fillId="0" borderId="2" xfId="0" applyNumberFormat="1" applyFont="1" applyBorder="1" applyAlignment="1">
      <alignment horizontal="center"/>
    </xf>
    <xf numFmtId="176" fontId="6" fillId="0" borderId="10" xfId="0" applyNumberFormat="1" applyFont="1" applyBorder="1" applyAlignment="1">
      <alignment horizontal="center" vertical="center" wrapText="1"/>
    </xf>
    <xf numFmtId="176" fontId="8" fillId="0" borderId="2" xfId="0" applyNumberFormat="1" applyFont="1" applyBorder="1" applyAlignment="1">
      <alignment horizontal="center"/>
    </xf>
    <xf numFmtId="176" fontId="6" fillId="0" borderId="9" xfId="0" applyNumberFormat="1" applyFont="1" applyBorder="1" applyAlignment="1">
      <alignment horizontal="center" vertical="center"/>
    </xf>
    <xf numFmtId="0" fontId="6" fillId="2" borderId="2" xfId="0" applyFont="1" applyFill="1" applyBorder="1" applyAlignment="1"/>
    <xf numFmtId="176" fontId="6" fillId="2" borderId="4" xfId="0" applyNumberFormat="1" applyFont="1" applyFill="1" applyBorder="1" applyAlignment="1">
      <alignment horizontal="center"/>
    </xf>
    <xf numFmtId="176" fontId="8" fillId="2" borderId="2" xfId="0" applyNumberFormat="1" applyFont="1" applyFill="1" applyBorder="1" applyAlignment="1">
      <alignment horizontal="center"/>
    </xf>
    <xf numFmtId="0" fontId="6" fillId="0" borderId="2" xfId="0" applyFont="1" applyFill="1" applyBorder="1" applyAlignment="1"/>
    <xf numFmtId="176" fontId="6" fillId="0" borderId="2" xfId="0" applyNumberFormat="1" applyFont="1" applyFill="1" applyBorder="1" applyAlignment="1">
      <alignment horizontal="center"/>
    </xf>
    <xf numFmtId="0" fontId="6" fillId="0" borderId="2" xfId="0" applyFont="1" applyFill="1" applyBorder="1" applyAlignment="1">
      <alignment horizontal="center"/>
    </xf>
    <xf numFmtId="0" fontId="6" fillId="0" borderId="2" xfId="1" applyFont="1" applyBorder="1" applyAlignment="1">
      <alignment horizontal="center" vertical="center" wrapText="1"/>
    </xf>
    <xf numFmtId="176" fontId="5" fillId="0" borderId="2" xfId="1" applyNumberFormat="1" applyFont="1" applyBorder="1" applyAlignment="1">
      <alignment horizontal="center" vertical="center" wrapText="1"/>
    </xf>
    <xf numFmtId="0" fontId="5" fillId="0" borderId="2" xfId="1" applyNumberFormat="1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176" fontId="5" fillId="0" borderId="2" xfId="1" applyNumberFormat="1" applyFont="1" applyBorder="1" applyAlignment="1">
      <alignment horizontal="center" vertical="center" wrapText="1"/>
    </xf>
    <xf numFmtId="58" fontId="0" fillId="0" borderId="0" xfId="0" applyNumberFormat="1" applyAlignment="1"/>
    <xf numFmtId="180" fontId="1" fillId="0" borderId="0" xfId="0" applyNumberFormat="1" applyFont="1" applyAlignment="1">
      <alignment horizontal="center"/>
    </xf>
    <xf numFmtId="0" fontId="18" fillId="0" borderId="2" xfId="0" applyFont="1" applyBorder="1" applyAlignment="1">
      <alignment horizontal="center"/>
    </xf>
    <xf numFmtId="180" fontId="18" fillId="0" borderId="2" xfId="0" applyNumberFormat="1" applyFont="1" applyBorder="1" applyAlignment="1">
      <alignment horizontal="center"/>
    </xf>
    <xf numFmtId="0" fontId="18" fillId="0" borderId="2" xfId="0" applyFont="1" applyBorder="1" applyAlignment="1"/>
    <xf numFmtId="176" fontId="1" fillId="0" borderId="2" xfId="0" applyNumberFormat="1" applyFont="1" applyBorder="1" applyAlignment="1">
      <alignment horizontal="center"/>
    </xf>
    <xf numFmtId="180" fontId="1" fillId="0" borderId="2" xfId="0" applyNumberFormat="1" applyFont="1" applyBorder="1" applyAlignment="1">
      <alignment horizontal="center" vertical="center" shrinkToFit="1"/>
    </xf>
    <xf numFmtId="176" fontId="1" fillId="0" borderId="2" xfId="0" applyNumberFormat="1" applyFont="1" applyBorder="1" applyAlignment="1">
      <alignment horizontal="center" vertical="center"/>
    </xf>
    <xf numFmtId="180" fontId="1" fillId="0" borderId="2" xfId="0" applyNumberFormat="1" applyFont="1" applyBorder="1" applyAlignment="1">
      <alignment horizontal="center" vertical="center"/>
    </xf>
    <xf numFmtId="0" fontId="18" fillId="0" borderId="2" xfId="0" applyFont="1" applyBorder="1" applyAlignment="1">
      <alignment horizontal="center" shrinkToFit="1"/>
    </xf>
    <xf numFmtId="176" fontId="1" fillId="0" borderId="2" xfId="0" applyNumberFormat="1" applyFont="1" applyBorder="1" applyAlignment="1">
      <alignment horizontal="center" vertical="center" shrinkToFit="1"/>
    </xf>
    <xf numFmtId="0" fontId="18" fillId="0" borderId="2" xfId="0" applyFont="1" applyBorder="1" applyAlignment="1">
      <alignment wrapText="1"/>
    </xf>
    <xf numFmtId="0" fontId="1" fillId="0" borderId="0" xfId="1" applyAlignment="1">
      <alignment horizontal="center" vertical="center" wrapText="1"/>
    </xf>
    <xf numFmtId="0" fontId="1" fillId="0" borderId="0" xfId="1" applyFont="1" applyAlignment="1">
      <alignment horizontal="center" vertical="center" wrapText="1"/>
    </xf>
    <xf numFmtId="0" fontId="9" fillId="0" borderId="2" xfId="1" applyFont="1" applyBorder="1" applyAlignment="1">
      <alignment horizontal="center" vertical="center" wrapText="1"/>
    </xf>
    <xf numFmtId="0" fontId="4" fillId="2" borderId="2" xfId="1" applyNumberFormat="1" applyFont="1" applyFill="1" applyBorder="1" applyAlignment="1">
      <alignment horizontal="center" vertical="center" wrapText="1"/>
    </xf>
    <xf numFmtId="0" fontId="4" fillId="2" borderId="2" xfId="1" applyFont="1" applyFill="1" applyBorder="1" applyAlignment="1">
      <alignment horizontal="center" vertical="center" wrapText="1"/>
    </xf>
    <xf numFmtId="0" fontId="9" fillId="0" borderId="2" xfId="1" applyNumberFormat="1" applyFont="1" applyBorder="1" applyAlignment="1">
      <alignment horizontal="center" vertical="center" wrapText="1"/>
    </xf>
    <xf numFmtId="0" fontId="10" fillId="0" borderId="2" xfId="1" applyNumberFormat="1" applyFont="1" applyBorder="1" applyAlignment="1">
      <alignment horizontal="center" vertical="center" wrapText="1"/>
    </xf>
    <xf numFmtId="0" fontId="8" fillId="0" borderId="2" xfId="1" applyFont="1" applyBorder="1" applyAlignment="1">
      <alignment horizontal="center" vertical="center" wrapText="1"/>
    </xf>
    <xf numFmtId="177" fontId="6" fillId="0" borderId="2" xfId="1" applyNumberFormat="1" applyFont="1" applyBorder="1" applyAlignment="1">
      <alignment horizontal="center" vertical="center" wrapText="1"/>
    </xf>
    <xf numFmtId="0" fontId="8" fillId="0" borderId="2" xfId="1" applyNumberFormat="1" applyFont="1" applyBorder="1" applyAlignment="1">
      <alignment horizontal="center" vertical="center" wrapText="1"/>
    </xf>
    <xf numFmtId="177" fontId="8" fillId="0" borderId="2" xfId="1" applyNumberFormat="1" applyFont="1" applyBorder="1" applyAlignment="1">
      <alignment horizontal="center" vertical="center" wrapText="1"/>
    </xf>
    <xf numFmtId="0" fontId="1" fillId="0" borderId="1" xfId="1" applyFont="1" applyBorder="1" applyAlignment="1"/>
    <xf numFmtId="49" fontId="14" fillId="0" borderId="2" xfId="0" applyNumberFormat="1" applyFont="1" applyBorder="1" applyAlignment="1">
      <alignment horizontal="center" vertical="center"/>
    </xf>
    <xf numFmtId="0" fontId="14" fillId="0" borderId="2" xfId="0" applyFont="1" applyBorder="1" applyAlignment="1">
      <alignment horizontal="center" vertical="center" wrapText="1"/>
    </xf>
    <xf numFmtId="0" fontId="14" fillId="0" borderId="2" xfId="1" applyFont="1" applyBorder="1" applyAlignment="1">
      <alignment horizontal="center" vertical="center"/>
    </xf>
    <xf numFmtId="0" fontId="15" fillId="0" borderId="2" xfId="1" applyFont="1" applyBorder="1" applyAlignment="1">
      <alignment horizontal="center" vertical="center"/>
    </xf>
    <xf numFmtId="0" fontId="14" fillId="0" borderId="2" xfId="0" applyFont="1" applyBorder="1" applyAlignment="1">
      <alignment horizontal="center" vertical="center"/>
    </xf>
    <xf numFmtId="49" fontId="19" fillId="0" borderId="2" xfId="0" applyNumberFormat="1" applyFont="1" applyBorder="1" applyAlignment="1">
      <alignment horizontal="center" vertical="center"/>
    </xf>
    <xf numFmtId="178" fontId="19" fillId="0" borderId="2" xfId="1" applyNumberFormat="1" applyFont="1" applyBorder="1" applyAlignment="1">
      <alignment horizontal="center" vertical="center"/>
    </xf>
    <xf numFmtId="179" fontId="14" fillId="0" borderId="2" xfId="0" applyNumberFormat="1" applyFont="1" applyBorder="1" applyAlignment="1">
      <alignment horizontal="center" vertical="center"/>
    </xf>
    <xf numFmtId="178" fontId="19" fillId="0" borderId="2" xfId="0" applyNumberFormat="1" applyFont="1" applyBorder="1">
      <alignment vertical="center"/>
    </xf>
    <xf numFmtId="178" fontId="19" fillId="0" borderId="2" xfId="0" applyNumberFormat="1" applyFont="1" applyBorder="1" applyAlignment="1">
      <alignment vertical="center" wrapText="1"/>
    </xf>
    <xf numFmtId="177" fontId="14" fillId="0" borderId="2" xfId="0" applyNumberFormat="1" applyFont="1" applyBorder="1" applyAlignment="1">
      <alignment horizontal="center" vertical="center" wrapText="1"/>
    </xf>
    <xf numFmtId="179" fontId="19" fillId="0" borderId="2" xfId="0" applyNumberFormat="1" applyFont="1" applyBorder="1" applyAlignment="1">
      <alignment horizontal="center" vertical="center"/>
    </xf>
    <xf numFmtId="177" fontId="19" fillId="0" borderId="2" xfId="0" applyNumberFormat="1" applyFont="1" applyBorder="1" applyAlignment="1">
      <alignment horizontal="center" vertical="center"/>
    </xf>
    <xf numFmtId="178" fontId="14" fillId="0" borderId="2" xfId="0" applyNumberFormat="1" applyFont="1" applyBorder="1" applyAlignment="1">
      <alignment horizontal="center" vertical="center"/>
    </xf>
    <xf numFmtId="176" fontId="5" fillId="0" borderId="2" xfId="1" applyNumberFormat="1" applyFont="1" applyBorder="1" applyAlignment="1">
      <alignment horizontal="center" vertical="center" wrapText="1"/>
    </xf>
    <xf numFmtId="0" fontId="20" fillId="0" borderId="2" xfId="1" applyFont="1" applyBorder="1" applyAlignment="1">
      <alignment horizontal="center" vertical="center" wrapText="1"/>
    </xf>
    <xf numFmtId="176" fontId="5" fillId="0" borderId="7" xfId="1" applyNumberFormat="1" applyFont="1" applyBorder="1" applyAlignment="1">
      <alignment horizontal="center" vertical="center" wrapText="1"/>
    </xf>
    <xf numFmtId="176" fontId="5" fillId="0" borderId="2" xfId="1" applyNumberFormat="1" applyFont="1" applyBorder="1" applyAlignment="1">
      <alignment horizontal="center" vertical="center" wrapText="1"/>
    </xf>
    <xf numFmtId="176" fontId="6" fillId="0" borderId="2" xfId="1" applyNumberFormat="1" applyFont="1" applyBorder="1" applyAlignment="1">
      <alignment horizontal="center" vertical="center" wrapText="1"/>
    </xf>
    <xf numFmtId="176" fontId="6" fillId="0" borderId="2" xfId="1" applyNumberFormat="1" applyFont="1" applyBorder="1" applyAlignment="1">
      <alignment horizontal="center" vertical="center" wrapText="1"/>
    </xf>
    <xf numFmtId="0" fontId="4" fillId="0" borderId="7" xfId="1" applyNumberFormat="1" applyFont="1" applyBorder="1" applyAlignment="1">
      <alignment horizontal="center" vertical="center" wrapText="1"/>
    </xf>
    <xf numFmtId="0" fontId="1" fillId="0" borderId="0" xfId="0" applyFont="1" applyAlignment="1">
      <alignment horizontal="center"/>
    </xf>
    <xf numFmtId="9" fontId="18" fillId="0" borderId="2" xfId="0" applyNumberFormat="1" applyFont="1" applyBorder="1" applyAlignment="1">
      <alignment horizontal="center"/>
    </xf>
    <xf numFmtId="176" fontId="10" fillId="0" borderId="2" xfId="1" applyNumberFormat="1" applyFont="1" applyBorder="1" applyAlignment="1">
      <alignment horizontal="center" vertical="center" wrapText="1"/>
    </xf>
    <xf numFmtId="176" fontId="21" fillId="0" borderId="2" xfId="1" applyNumberFormat="1" applyFont="1" applyBorder="1" applyAlignment="1">
      <alignment horizontal="center" vertical="center" wrapText="1"/>
    </xf>
    <xf numFmtId="176" fontId="18" fillId="0" borderId="2" xfId="0" applyNumberFormat="1" applyFont="1" applyBorder="1" applyAlignment="1">
      <alignment horizontal="center"/>
    </xf>
    <xf numFmtId="176" fontId="6" fillId="0" borderId="2" xfId="1" applyNumberFormat="1" applyFont="1" applyBorder="1" applyAlignment="1">
      <alignment horizontal="center" vertical="center" wrapText="1"/>
    </xf>
    <xf numFmtId="0" fontId="22" fillId="0" borderId="2" xfId="0" applyFont="1" applyBorder="1" applyAlignment="1"/>
    <xf numFmtId="0" fontId="22" fillId="0" borderId="2" xfId="0" applyFont="1" applyBorder="1" applyAlignment="1">
      <alignment horizontal="center" shrinkToFit="1"/>
    </xf>
    <xf numFmtId="0" fontId="3" fillId="0" borderId="0" xfId="1" applyFont="1" applyAlignment="1">
      <alignment horizontal="center"/>
    </xf>
    <xf numFmtId="176" fontId="5" fillId="0" borderId="7" xfId="1" applyNumberFormat="1" applyFont="1" applyBorder="1" applyAlignment="1">
      <alignment horizontal="center" vertical="center" wrapText="1"/>
    </xf>
    <xf numFmtId="176" fontId="5" fillId="0" borderId="9" xfId="1" applyNumberFormat="1" applyFont="1" applyBorder="1" applyAlignment="1">
      <alignment horizontal="center" vertical="center" wrapText="1"/>
    </xf>
    <xf numFmtId="176" fontId="5" fillId="0" borderId="2" xfId="1" applyNumberFormat="1" applyFont="1" applyBorder="1" applyAlignment="1">
      <alignment horizontal="center" vertical="center" wrapText="1"/>
    </xf>
    <xf numFmtId="0" fontId="5" fillId="0" borderId="2" xfId="1" applyFont="1" applyBorder="1" applyAlignment="1">
      <alignment horizontal="center" vertical="center"/>
    </xf>
    <xf numFmtId="0" fontId="7" fillId="0" borderId="2" xfId="1" applyFont="1" applyBorder="1" applyAlignment="1">
      <alignment horizontal="center" vertical="center" wrapText="1"/>
    </xf>
    <xf numFmtId="0" fontId="5" fillId="0" borderId="2" xfId="1" applyNumberFormat="1" applyFont="1" applyBorder="1" applyAlignment="1">
      <alignment horizontal="center" vertical="center" wrapText="1"/>
    </xf>
    <xf numFmtId="176" fontId="6" fillId="0" borderId="2" xfId="1" applyNumberFormat="1" applyFont="1" applyBorder="1" applyAlignment="1">
      <alignment horizontal="center" vertical="center" wrapText="1"/>
    </xf>
    <xf numFmtId="0" fontId="12" fillId="0" borderId="0" xfId="0" applyFont="1" applyAlignment="1">
      <alignment horizontal="center" vertical="center"/>
    </xf>
    <xf numFmtId="0" fontId="13" fillId="0" borderId="0" xfId="0" applyFont="1" applyBorder="1" applyAlignment="1">
      <alignment horizontal="center" vertical="center"/>
    </xf>
    <xf numFmtId="0" fontId="6" fillId="0" borderId="1" xfId="0" applyFont="1" applyBorder="1" applyAlignment="1">
      <alignment horizontal="right"/>
    </xf>
    <xf numFmtId="0" fontId="17" fillId="0" borderId="0" xfId="0" applyFont="1" applyAlignment="1">
      <alignment horizontal="center"/>
    </xf>
    <xf numFmtId="0" fontId="4" fillId="0" borderId="0" xfId="0" applyFont="1" applyAlignment="1">
      <alignment horizontal="left" vertical="center" wrapText="1"/>
    </xf>
    <xf numFmtId="0" fontId="4" fillId="0" borderId="0" xfId="0" applyFont="1" applyBorder="1" applyAlignment="1">
      <alignment horizontal="left" vertical="center" wrapText="1"/>
    </xf>
    <xf numFmtId="0" fontId="4" fillId="0" borderId="0" xfId="0" applyFont="1" applyAlignment="1">
      <alignment horizontal="left" vertical="top" wrapText="1"/>
    </xf>
    <xf numFmtId="0" fontId="16" fillId="0" borderId="0" xfId="0" applyFont="1" applyAlignment="1">
      <alignment horizontal="center"/>
    </xf>
    <xf numFmtId="0" fontId="4" fillId="0" borderId="0" xfId="0" applyFont="1" applyBorder="1" applyAlignment="1">
      <alignment horizontal="right"/>
    </xf>
    <xf numFmtId="0" fontId="5" fillId="0" borderId="3" xfId="0" applyFont="1" applyBorder="1" applyAlignment="1">
      <alignment horizontal="left" vertical="center" wrapText="1"/>
    </xf>
    <xf numFmtId="0" fontId="5" fillId="0" borderId="8" xfId="0" applyFont="1" applyBorder="1" applyAlignment="1">
      <alignment horizontal="left" vertical="center" wrapText="1"/>
    </xf>
    <xf numFmtId="0" fontId="6" fillId="0" borderId="2" xfId="0" applyFont="1" applyBorder="1" applyAlignment="1">
      <alignment horizontal="center" vertical="center" wrapText="1"/>
    </xf>
    <xf numFmtId="0" fontId="8" fillId="0" borderId="4" xfId="0" applyFont="1" applyBorder="1" applyAlignment="1">
      <alignment horizontal="center" vertical="center"/>
    </xf>
    <xf numFmtId="0" fontId="8" fillId="0" borderId="5" xfId="0" applyFont="1" applyBorder="1" applyAlignment="1">
      <alignment horizontal="center" vertical="center"/>
    </xf>
    <xf numFmtId="0" fontId="8" fillId="0" borderId="6" xfId="0" applyFont="1" applyBorder="1" applyAlignment="1">
      <alignment horizontal="center" vertical="center"/>
    </xf>
    <xf numFmtId="0" fontId="6" fillId="0" borderId="7" xfId="0" applyFont="1" applyBorder="1" applyAlignment="1">
      <alignment horizontal="center" vertical="center"/>
    </xf>
    <xf numFmtId="0" fontId="6" fillId="0" borderId="9" xfId="0" applyFont="1" applyBorder="1" applyAlignment="1">
      <alignment horizontal="center" vertical="center"/>
    </xf>
  </cellXfs>
  <cellStyles count="2">
    <cellStyle name="常规" xfId="0" builtinId="0"/>
    <cellStyle name="常规_Sheet1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80"/>
  <sheetViews>
    <sheetView tabSelected="1" workbookViewId="0">
      <selection activeCell="C12" sqref="C12"/>
    </sheetView>
  </sheetViews>
  <sheetFormatPr defaultRowHeight="13.5"/>
  <cols>
    <col min="1" max="1" width="4.25" customWidth="1"/>
    <col min="2" max="2" width="12" customWidth="1"/>
    <col min="3" max="3" width="12.875" customWidth="1"/>
    <col min="4" max="4" width="14.125" customWidth="1"/>
    <col min="5" max="5" width="13.25" customWidth="1"/>
    <col min="6" max="6" width="12.125" customWidth="1"/>
    <col min="7" max="7" width="27.875" customWidth="1"/>
  </cols>
  <sheetData>
    <row r="1" spans="1:7" ht="28.5" customHeight="1">
      <c r="A1" s="103" t="s">
        <v>223</v>
      </c>
      <c r="B1" s="103"/>
      <c r="C1" s="103"/>
      <c r="D1" s="103"/>
      <c r="E1" s="103"/>
      <c r="F1" s="103"/>
      <c r="G1" s="103"/>
    </row>
    <row r="2" spans="1:7" ht="22.5" customHeight="1">
      <c r="A2" s="103"/>
      <c r="B2" s="103"/>
      <c r="C2" s="103"/>
      <c r="D2" s="103"/>
      <c r="E2" s="103"/>
      <c r="F2" s="103"/>
      <c r="G2" s="103"/>
    </row>
    <row r="3" spans="1:7" ht="14.25">
      <c r="A3" s="73"/>
      <c r="B3" s="73"/>
      <c r="C3" s="1"/>
      <c r="D3" s="1"/>
      <c r="E3" s="1"/>
      <c r="F3" s="62"/>
      <c r="G3" s="63" t="s">
        <v>0</v>
      </c>
    </row>
    <row r="4" spans="1:7">
      <c r="A4" s="107" t="s">
        <v>42</v>
      </c>
      <c r="B4" s="108" t="s">
        <v>1</v>
      </c>
      <c r="C4" s="106" t="s">
        <v>162</v>
      </c>
      <c r="D4" s="104" t="s">
        <v>165</v>
      </c>
      <c r="E4" s="104" t="s">
        <v>240</v>
      </c>
      <c r="F4" s="109" t="s">
        <v>43</v>
      </c>
      <c r="G4" s="109" t="s">
        <v>44</v>
      </c>
    </row>
    <row r="5" spans="1:7">
      <c r="A5" s="107"/>
      <c r="B5" s="108"/>
      <c r="C5" s="106"/>
      <c r="D5" s="105"/>
      <c r="E5" s="105"/>
      <c r="F5" s="109"/>
      <c r="G5" s="109"/>
    </row>
    <row r="6" spans="1:7">
      <c r="A6" s="2" t="s">
        <v>45</v>
      </c>
      <c r="B6" s="3" t="s">
        <v>46</v>
      </c>
      <c r="C6" s="46">
        <f>C7+C8+C9+C10+C11+C12+C13+C14+C15+C16+C17+C18+C19</f>
        <v>373.76</v>
      </c>
      <c r="D6" s="49">
        <f>D7+D8+D9+D10+D11+D12+D13+D14+D15+D16+D17+D18+D19</f>
        <v>240.86999999999998</v>
      </c>
      <c r="E6" s="49">
        <f>E7+E8+E9+E10+E11+E12+E13+E14+E15+E16+E17+E18+E19</f>
        <v>378.16</v>
      </c>
      <c r="F6" s="11"/>
      <c r="G6" s="45"/>
    </row>
    <row r="7" spans="1:7">
      <c r="A7" s="5">
        <v>1</v>
      </c>
      <c r="B7" s="6" t="s">
        <v>47</v>
      </c>
      <c r="C7" s="7">
        <v>98.57</v>
      </c>
      <c r="D7" s="92">
        <v>76.95</v>
      </c>
      <c r="E7" s="100">
        <v>98.57</v>
      </c>
      <c r="F7" s="64"/>
      <c r="G7" s="45" t="s">
        <v>239</v>
      </c>
    </row>
    <row r="8" spans="1:7" ht="45">
      <c r="A8" s="5">
        <v>2</v>
      </c>
      <c r="B8" s="6" t="s">
        <v>53</v>
      </c>
      <c r="C8" s="7">
        <v>7.95</v>
      </c>
      <c r="D8" s="92">
        <v>3.65</v>
      </c>
      <c r="E8" s="7">
        <v>7.95</v>
      </c>
      <c r="F8" s="64" t="s">
        <v>163</v>
      </c>
      <c r="G8" s="64"/>
    </row>
    <row r="9" spans="1:7" ht="22.5">
      <c r="A9" s="5">
        <v>3</v>
      </c>
      <c r="B9" s="6" t="s">
        <v>3</v>
      </c>
      <c r="C9" s="93">
        <v>50.77</v>
      </c>
      <c r="D9" s="93">
        <v>16.96</v>
      </c>
      <c r="E9" s="93">
        <v>40.520000000000003</v>
      </c>
      <c r="F9" s="10"/>
      <c r="G9" s="14" t="s">
        <v>228</v>
      </c>
    </row>
    <row r="10" spans="1:7">
      <c r="A10" s="5">
        <v>4</v>
      </c>
      <c r="B10" s="6" t="s">
        <v>54</v>
      </c>
      <c r="C10" s="93">
        <v>0.3</v>
      </c>
      <c r="D10" s="93">
        <v>0.28999999999999998</v>
      </c>
      <c r="E10" s="93">
        <v>0.3</v>
      </c>
      <c r="F10" s="11"/>
      <c r="G10" s="45"/>
    </row>
    <row r="11" spans="1:7" ht="25.5" customHeight="1">
      <c r="A11" s="8">
        <v>5</v>
      </c>
      <c r="B11" s="9" t="s">
        <v>226</v>
      </c>
      <c r="C11" s="93">
        <v>75.2</v>
      </c>
      <c r="D11" s="93">
        <v>61.39</v>
      </c>
      <c r="E11" s="93">
        <v>75.2</v>
      </c>
      <c r="F11" s="65"/>
      <c r="G11" s="66"/>
    </row>
    <row r="12" spans="1:7" ht="24.75" customHeight="1">
      <c r="A12" s="8">
        <v>6</v>
      </c>
      <c r="B12" s="9" t="s">
        <v>225</v>
      </c>
      <c r="C12" s="93">
        <v>2.2000000000000002</v>
      </c>
      <c r="D12" s="93"/>
      <c r="E12" s="93">
        <v>2.8</v>
      </c>
      <c r="F12" s="65"/>
      <c r="G12" s="66" t="s">
        <v>232</v>
      </c>
    </row>
    <row r="13" spans="1:7">
      <c r="A13" s="8">
        <v>7</v>
      </c>
      <c r="B13" s="9" t="s">
        <v>55</v>
      </c>
      <c r="C13" s="93">
        <v>9.1</v>
      </c>
      <c r="D13" s="93"/>
      <c r="E13" s="93">
        <v>9.1</v>
      </c>
      <c r="F13" s="65"/>
      <c r="G13" s="66"/>
    </row>
    <row r="14" spans="1:7">
      <c r="A14" s="8">
        <v>8</v>
      </c>
      <c r="B14" s="6" t="s">
        <v>56</v>
      </c>
      <c r="C14" s="93">
        <v>11</v>
      </c>
      <c r="D14" s="93">
        <v>22.89</v>
      </c>
      <c r="E14" s="93">
        <v>11</v>
      </c>
      <c r="F14" s="10"/>
      <c r="G14" s="14"/>
    </row>
    <row r="15" spans="1:7">
      <c r="A15" s="8">
        <v>9</v>
      </c>
      <c r="B15" s="6" t="s">
        <v>57</v>
      </c>
      <c r="C15" s="93">
        <v>20</v>
      </c>
      <c r="D15" s="93"/>
      <c r="E15" s="93">
        <v>24</v>
      </c>
      <c r="F15" s="11"/>
      <c r="G15" s="45"/>
    </row>
    <row r="16" spans="1:7">
      <c r="A16" s="8">
        <v>10</v>
      </c>
      <c r="B16" s="6" t="s">
        <v>58</v>
      </c>
      <c r="C16" s="93">
        <v>17.02</v>
      </c>
      <c r="D16" s="93">
        <v>9.17</v>
      </c>
      <c r="E16" s="93">
        <v>17.02</v>
      </c>
      <c r="F16" s="11"/>
      <c r="G16" s="45"/>
    </row>
    <row r="17" spans="1:7">
      <c r="A17" s="8">
        <v>11</v>
      </c>
      <c r="B17" s="6" t="s">
        <v>59</v>
      </c>
      <c r="C17" s="7">
        <v>20</v>
      </c>
      <c r="D17" s="92">
        <v>18.559999999999999</v>
      </c>
      <c r="E17" s="97">
        <v>30.05</v>
      </c>
      <c r="F17" s="11"/>
      <c r="G17" s="14" t="s">
        <v>166</v>
      </c>
    </row>
    <row r="18" spans="1:7" ht="22.5">
      <c r="A18" s="8">
        <v>12</v>
      </c>
      <c r="B18" s="6" t="s">
        <v>60</v>
      </c>
      <c r="C18" s="7">
        <v>30</v>
      </c>
      <c r="D18" s="92">
        <v>20.170000000000002</v>
      </c>
      <c r="E18" s="7">
        <v>30</v>
      </c>
      <c r="F18" s="10" t="s">
        <v>164</v>
      </c>
      <c r="G18" s="14"/>
    </row>
    <row r="19" spans="1:7" ht="24">
      <c r="A19" s="8">
        <v>13</v>
      </c>
      <c r="B19" s="6" t="s">
        <v>61</v>
      </c>
      <c r="C19" s="7">
        <v>31.65</v>
      </c>
      <c r="D19" s="92">
        <v>10.84</v>
      </c>
      <c r="E19" s="7">
        <v>31.65</v>
      </c>
      <c r="F19" s="10" t="s">
        <v>224</v>
      </c>
      <c r="G19" s="14"/>
    </row>
    <row r="20" spans="1:7">
      <c r="A20" s="2" t="s">
        <v>62</v>
      </c>
      <c r="B20" s="3" t="s">
        <v>63</v>
      </c>
      <c r="C20" s="46">
        <f>C21+C23+C24+C25+C26+C27+C28+C30+C29+C31</f>
        <v>183.83</v>
      </c>
      <c r="D20" s="91">
        <v>164.56</v>
      </c>
      <c r="E20" s="49">
        <f t="shared" ref="E20" si="0">E21+E23+E24+E25+E26+E27+E28+E30+E29+E31</f>
        <v>187.58</v>
      </c>
      <c r="F20" s="11"/>
      <c r="G20" s="45"/>
    </row>
    <row r="21" spans="1:7">
      <c r="A21" s="4">
        <v>1</v>
      </c>
      <c r="B21" s="6" t="s">
        <v>64</v>
      </c>
      <c r="C21" s="7">
        <v>80</v>
      </c>
      <c r="D21" s="92">
        <v>75.53</v>
      </c>
      <c r="E21" s="7">
        <v>80</v>
      </c>
      <c r="F21" s="11"/>
      <c r="G21" s="45"/>
    </row>
    <row r="22" spans="1:7" ht="24">
      <c r="A22" s="4"/>
      <c r="B22" s="6" t="s">
        <v>65</v>
      </c>
      <c r="C22" s="7">
        <v>80</v>
      </c>
      <c r="D22" s="92">
        <v>75.53</v>
      </c>
      <c r="E22" s="7">
        <v>80</v>
      </c>
      <c r="F22" s="11"/>
      <c r="G22" s="45"/>
    </row>
    <row r="23" spans="1:7">
      <c r="A23" s="5">
        <v>2</v>
      </c>
      <c r="B23" s="6" t="s">
        <v>66</v>
      </c>
      <c r="C23" s="7"/>
      <c r="D23" s="92"/>
      <c r="E23" s="7"/>
      <c r="F23" s="11"/>
      <c r="G23" s="14"/>
    </row>
    <row r="24" spans="1:7">
      <c r="A24" s="5">
        <v>3</v>
      </c>
      <c r="B24" s="6" t="s">
        <v>67</v>
      </c>
      <c r="C24" s="7">
        <v>10</v>
      </c>
      <c r="D24" s="92">
        <v>5.53</v>
      </c>
      <c r="E24" s="7">
        <v>10</v>
      </c>
      <c r="F24" s="11"/>
      <c r="G24" s="14"/>
    </row>
    <row r="25" spans="1:7">
      <c r="A25" s="5">
        <v>4</v>
      </c>
      <c r="B25" s="6" t="s">
        <v>68</v>
      </c>
      <c r="C25" s="7">
        <v>5.0199999999999996</v>
      </c>
      <c r="D25" s="92">
        <v>0.72</v>
      </c>
      <c r="E25" s="7">
        <v>5.0199999999999996</v>
      </c>
      <c r="F25" s="11"/>
      <c r="G25" s="45"/>
    </row>
    <row r="26" spans="1:7">
      <c r="A26" s="5">
        <v>5</v>
      </c>
      <c r="B26" s="6" t="s">
        <v>69</v>
      </c>
      <c r="C26" s="7"/>
      <c r="D26" s="92"/>
      <c r="E26" s="7"/>
      <c r="F26" s="11"/>
      <c r="G26" s="45" t="s">
        <v>70</v>
      </c>
    </row>
    <row r="27" spans="1:7">
      <c r="A27" s="5">
        <v>6</v>
      </c>
      <c r="B27" s="6" t="s">
        <v>71</v>
      </c>
      <c r="C27" s="7">
        <v>7.57</v>
      </c>
      <c r="D27" s="92">
        <v>0.88</v>
      </c>
      <c r="E27" s="7">
        <v>7.57</v>
      </c>
      <c r="F27" s="11"/>
      <c r="G27" s="45"/>
    </row>
    <row r="28" spans="1:7" ht="65.25" customHeight="1">
      <c r="A28" s="5">
        <v>7</v>
      </c>
      <c r="B28" s="6" t="s">
        <v>72</v>
      </c>
      <c r="C28" s="7">
        <v>54.24</v>
      </c>
      <c r="D28" s="92">
        <v>56.25</v>
      </c>
      <c r="E28" s="7">
        <v>54.24</v>
      </c>
      <c r="F28" s="11"/>
      <c r="G28" s="45" t="s">
        <v>238</v>
      </c>
    </row>
    <row r="29" spans="1:7">
      <c r="A29" s="5">
        <v>8</v>
      </c>
      <c r="B29" s="6" t="s">
        <v>73</v>
      </c>
      <c r="C29" s="7">
        <v>1</v>
      </c>
      <c r="D29" s="92">
        <v>8.39</v>
      </c>
      <c r="E29" s="7">
        <v>1</v>
      </c>
      <c r="F29" s="11"/>
      <c r="G29" s="45"/>
    </row>
    <row r="30" spans="1:7">
      <c r="A30" s="5">
        <v>9</v>
      </c>
      <c r="B30" s="6" t="s">
        <v>74</v>
      </c>
      <c r="C30" s="7">
        <v>22</v>
      </c>
      <c r="D30" s="92">
        <v>15.75</v>
      </c>
      <c r="E30" s="7">
        <v>25.75</v>
      </c>
      <c r="F30" s="11"/>
      <c r="G30" s="14"/>
    </row>
    <row r="31" spans="1:7">
      <c r="A31" s="5">
        <v>10</v>
      </c>
      <c r="B31" s="6" t="s">
        <v>75</v>
      </c>
      <c r="C31" s="7">
        <v>4</v>
      </c>
      <c r="D31" s="92">
        <v>1.51</v>
      </c>
      <c r="E31" s="7">
        <v>4</v>
      </c>
      <c r="F31" s="11"/>
      <c r="G31" s="14" t="s">
        <v>76</v>
      </c>
    </row>
    <row r="32" spans="1:7" ht="24" customHeight="1">
      <c r="A32" s="2" t="s">
        <v>77</v>
      </c>
      <c r="B32" s="3" t="s">
        <v>78</v>
      </c>
      <c r="C32" s="46">
        <f>C33</f>
        <v>30</v>
      </c>
      <c r="D32" s="91">
        <v>6.39</v>
      </c>
      <c r="E32" s="49">
        <f t="shared" ref="E32" si="1">E33</f>
        <v>34.630000000000003</v>
      </c>
      <c r="F32" s="11"/>
      <c r="G32" s="45"/>
    </row>
    <row r="33" spans="1:7" ht="54" customHeight="1">
      <c r="A33" s="5">
        <v>1</v>
      </c>
      <c r="B33" s="6" t="s">
        <v>168</v>
      </c>
      <c r="C33" s="7">
        <v>30</v>
      </c>
      <c r="D33" s="92">
        <v>6.39</v>
      </c>
      <c r="E33" s="97">
        <v>34.630000000000003</v>
      </c>
      <c r="F33" s="10"/>
      <c r="G33" s="14" t="s">
        <v>169</v>
      </c>
    </row>
    <row r="34" spans="1:7">
      <c r="A34" s="5" t="s">
        <v>79</v>
      </c>
      <c r="B34" s="3" t="s">
        <v>80</v>
      </c>
      <c r="C34" s="46">
        <f>C35+C36</f>
        <v>250</v>
      </c>
      <c r="D34" s="91">
        <v>449.84</v>
      </c>
      <c r="E34" s="49">
        <f t="shared" ref="E34" si="2">E35+E36</f>
        <v>285</v>
      </c>
      <c r="F34" s="10"/>
      <c r="G34" s="14"/>
    </row>
    <row r="35" spans="1:7" ht="22.5">
      <c r="A35" s="5">
        <v>1</v>
      </c>
      <c r="B35" s="6" t="s">
        <v>81</v>
      </c>
      <c r="C35" s="12">
        <v>210</v>
      </c>
      <c r="D35" s="12">
        <v>388.23</v>
      </c>
      <c r="E35" s="97">
        <v>240</v>
      </c>
      <c r="F35" s="67" t="s">
        <v>82</v>
      </c>
      <c r="G35" s="64"/>
    </row>
    <row r="36" spans="1:7" ht="22.5">
      <c r="A36" s="5">
        <v>2</v>
      </c>
      <c r="B36" s="6" t="s">
        <v>83</v>
      </c>
      <c r="C36" s="12">
        <v>40</v>
      </c>
      <c r="D36" s="12">
        <v>61.61</v>
      </c>
      <c r="E36" s="97">
        <v>45</v>
      </c>
      <c r="F36" s="67" t="s">
        <v>230</v>
      </c>
      <c r="G36" s="64" t="s">
        <v>170</v>
      </c>
    </row>
    <row r="37" spans="1:7" ht="24">
      <c r="A37" s="2" t="s">
        <v>84</v>
      </c>
      <c r="B37" s="3" t="s">
        <v>2</v>
      </c>
      <c r="C37" s="46">
        <v>40</v>
      </c>
      <c r="D37" s="91">
        <v>40.32</v>
      </c>
      <c r="E37" s="49">
        <v>53.75</v>
      </c>
      <c r="F37" s="68"/>
      <c r="G37" s="45" t="s">
        <v>85</v>
      </c>
    </row>
    <row r="38" spans="1:7" ht="25.5" customHeight="1">
      <c r="A38" s="13" t="s">
        <v>86</v>
      </c>
      <c r="B38" s="3" t="s">
        <v>87</v>
      </c>
      <c r="C38" s="46">
        <v>23.99</v>
      </c>
      <c r="D38" s="91">
        <v>9.76</v>
      </c>
      <c r="E38" s="49">
        <v>23.99</v>
      </c>
      <c r="F38" s="67"/>
      <c r="G38" s="69" t="s">
        <v>222</v>
      </c>
    </row>
    <row r="39" spans="1:7" ht="24">
      <c r="A39" s="2" t="s">
        <v>88</v>
      </c>
      <c r="B39" s="3" t="s">
        <v>89</v>
      </c>
      <c r="C39" s="46">
        <v>585.63</v>
      </c>
      <c r="D39" s="91">
        <v>441.73</v>
      </c>
      <c r="E39" s="49">
        <v>585.63</v>
      </c>
      <c r="F39" s="11"/>
      <c r="G39" s="70"/>
    </row>
    <row r="40" spans="1:7" ht="36">
      <c r="A40" s="5">
        <v>1</v>
      </c>
      <c r="B40" s="6" t="s">
        <v>90</v>
      </c>
      <c r="C40" s="46">
        <v>585.63</v>
      </c>
      <c r="D40" s="91">
        <v>441.73</v>
      </c>
      <c r="E40" s="49">
        <v>585.63</v>
      </c>
      <c r="F40" s="71" t="s">
        <v>237</v>
      </c>
      <c r="G40" s="72" t="s">
        <v>236</v>
      </c>
    </row>
    <row r="41" spans="1:7">
      <c r="A41" s="5">
        <v>2</v>
      </c>
      <c r="B41" s="6" t="s">
        <v>91</v>
      </c>
      <c r="C41" s="46"/>
      <c r="D41" s="91"/>
      <c r="E41" s="49"/>
      <c r="F41" s="11"/>
      <c r="G41" s="14"/>
    </row>
    <row r="42" spans="1:7" ht="24">
      <c r="A42" s="2" t="s">
        <v>92</v>
      </c>
      <c r="B42" s="3" t="s">
        <v>93</v>
      </c>
      <c r="C42" s="46">
        <v>30.78</v>
      </c>
      <c r="D42" s="91">
        <v>23.48</v>
      </c>
      <c r="E42" s="98">
        <v>41.03</v>
      </c>
      <c r="F42" s="11"/>
      <c r="G42" s="45" t="s">
        <v>227</v>
      </c>
    </row>
    <row r="43" spans="1:7" ht="25.5" customHeight="1">
      <c r="A43" s="2" t="s">
        <v>94</v>
      </c>
      <c r="B43" s="3" t="s">
        <v>95</v>
      </c>
      <c r="C43" s="46">
        <v>5.65</v>
      </c>
      <c r="D43" s="91">
        <v>6.31</v>
      </c>
      <c r="E43" s="49">
        <v>6.3</v>
      </c>
      <c r="F43" s="11"/>
      <c r="G43" s="45" t="s">
        <v>229</v>
      </c>
    </row>
    <row r="44" spans="1:7">
      <c r="A44" s="2" t="s">
        <v>96</v>
      </c>
      <c r="B44" s="15" t="s">
        <v>97</v>
      </c>
      <c r="C44" s="46">
        <f>C45+C46+C47+C48+C49+C50+C51+C52+C53+C54+C55+C56+C57</f>
        <v>151.93300000000002</v>
      </c>
      <c r="D44" s="91">
        <v>90.18</v>
      </c>
      <c r="E44" s="88">
        <f t="shared" ref="E44" si="3">E45+E46+E47+E48+E49+E50+E51+E52+E53+E54+E55+E56+E57</f>
        <v>165.04999999999998</v>
      </c>
      <c r="F44" s="11"/>
      <c r="G44" s="45"/>
    </row>
    <row r="45" spans="1:7" ht="24">
      <c r="A45" s="5">
        <v>1</v>
      </c>
      <c r="B45" s="16" t="s">
        <v>4</v>
      </c>
      <c r="C45" s="7">
        <v>2</v>
      </c>
      <c r="D45" s="92">
        <v>1.69</v>
      </c>
      <c r="E45" s="97">
        <v>5.82</v>
      </c>
      <c r="F45" s="64"/>
      <c r="G45" s="14"/>
    </row>
    <row r="46" spans="1:7">
      <c r="A46" s="5">
        <v>2</v>
      </c>
      <c r="B46" s="16" t="s">
        <v>98</v>
      </c>
      <c r="C46" s="7">
        <v>15</v>
      </c>
      <c r="D46" s="92">
        <v>13.09</v>
      </c>
      <c r="E46" s="97">
        <v>20</v>
      </c>
      <c r="F46" s="10"/>
      <c r="G46" s="14"/>
    </row>
    <row r="47" spans="1:7" ht="22.5">
      <c r="A47" s="5">
        <v>3</v>
      </c>
      <c r="B47" s="16" t="s">
        <v>99</v>
      </c>
      <c r="C47" s="7">
        <v>18</v>
      </c>
      <c r="D47" s="92">
        <v>6.87</v>
      </c>
      <c r="E47" s="7">
        <v>18.5</v>
      </c>
      <c r="F47" s="14" t="s">
        <v>100</v>
      </c>
      <c r="G47" s="14" t="s">
        <v>186</v>
      </c>
    </row>
    <row r="48" spans="1:7">
      <c r="A48" s="5">
        <v>4</v>
      </c>
      <c r="B48" s="16" t="s">
        <v>101</v>
      </c>
      <c r="C48" s="7">
        <v>18.753</v>
      </c>
      <c r="D48" s="92"/>
      <c r="E48" s="7">
        <v>18.75</v>
      </c>
      <c r="F48" s="11"/>
      <c r="G48" s="45"/>
    </row>
    <row r="49" spans="1:7">
      <c r="A49" s="5">
        <v>5</v>
      </c>
      <c r="B49" s="16" t="s">
        <v>102</v>
      </c>
      <c r="C49" s="7">
        <v>5</v>
      </c>
      <c r="D49" s="92">
        <v>4.79</v>
      </c>
      <c r="E49" s="7">
        <v>5</v>
      </c>
      <c r="F49" s="11"/>
      <c r="G49" s="45"/>
    </row>
    <row r="50" spans="1:7" ht="39.75" customHeight="1">
      <c r="A50" s="5">
        <v>6</v>
      </c>
      <c r="B50" s="16" t="s">
        <v>103</v>
      </c>
      <c r="C50" s="7">
        <v>37</v>
      </c>
      <c r="D50" s="92">
        <v>38.99</v>
      </c>
      <c r="E50" s="7">
        <v>40.799999999999997</v>
      </c>
      <c r="F50" s="10" t="s">
        <v>184</v>
      </c>
      <c r="G50" s="45" t="s">
        <v>183</v>
      </c>
    </row>
    <row r="51" spans="1:7">
      <c r="A51" s="5">
        <v>7</v>
      </c>
      <c r="B51" s="16" t="s">
        <v>104</v>
      </c>
      <c r="C51" s="7">
        <v>4.5</v>
      </c>
      <c r="D51" s="92">
        <v>2.29</v>
      </c>
      <c r="E51" s="7">
        <v>4.5</v>
      </c>
      <c r="F51" s="11"/>
      <c r="G51" s="14"/>
    </row>
    <row r="52" spans="1:7">
      <c r="A52" s="5">
        <v>8</v>
      </c>
      <c r="B52" s="16" t="s">
        <v>105</v>
      </c>
      <c r="C52" s="7">
        <v>1</v>
      </c>
      <c r="D52" s="92">
        <v>0.48</v>
      </c>
      <c r="E52" s="7">
        <v>1</v>
      </c>
      <c r="F52" s="11"/>
      <c r="G52" s="14"/>
    </row>
    <row r="53" spans="1:7" ht="24">
      <c r="A53" s="5">
        <v>9</v>
      </c>
      <c r="B53" s="16" t="s">
        <v>106</v>
      </c>
      <c r="C53" s="7">
        <v>12.91</v>
      </c>
      <c r="D53" s="92">
        <v>1.97</v>
      </c>
      <c r="E53" s="7">
        <v>12.91</v>
      </c>
      <c r="F53" s="11"/>
      <c r="G53" s="14" t="s">
        <v>175</v>
      </c>
    </row>
    <row r="54" spans="1:7">
      <c r="A54" s="5">
        <v>10</v>
      </c>
      <c r="B54" s="16" t="s">
        <v>107</v>
      </c>
      <c r="C54" s="7">
        <v>29</v>
      </c>
      <c r="D54" s="92">
        <v>12.49</v>
      </c>
      <c r="E54" s="97">
        <v>29</v>
      </c>
      <c r="F54" s="11"/>
      <c r="G54" s="14"/>
    </row>
    <row r="55" spans="1:7">
      <c r="A55" s="5">
        <v>11</v>
      </c>
      <c r="B55" s="16" t="s">
        <v>108</v>
      </c>
      <c r="C55" s="7">
        <v>8</v>
      </c>
      <c r="D55" s="92">
        <v>7.36</v>
      </c>
      <c r="E55" s="7">
        <v>8</v>
      </c>
      <c r="F55" s="11"/>
      <c r="G55" s="14"/>
    </row>
    <row r="56" spans="1:7">
      <c r="A56" s="5">
        <v>12</v>
      </c>
      <c r="B56" s="16" t="s">
        <v>109</v>
      </c>
      <c r="C56" s="7">
        <v>0.27</v>
      </c>
      <c r="D56" s="92">
        <v>0.16</v>
      </c>
      <c r="E56" s="7">
        <v>0.27</v>
      </c>
      <c r="F56" s="11"/>
      <c r="G56" s="14"/>
    </row>
    <row r="57" spans="1:7">
      <c r="A57" s="5">
        <v>13</v>
      </c>
      <c r="B57" s="16" t="s">
        <v>110</v>
      </c>
      <c r="C57" s="7">
        <v>0.5</v>
      </c>
      <c r="D57" s="92"/>
      <c r="E57" s="7">
        <v>0.5</v>
      </c>
      <c r="F57" s="11"/>
      <c r="G57" s="14" t="s">
        <v>167</v>
      </c>
    </row>
    <row r="58" spans="1:7">
      <c r="A58" s="2" t="s">
        <v>111</v>
      </c>
      <c r="B58" s="3" t="s">
        <v>112</v>
      </c>
      <c r="C58" s="17">
        <f>C59+C63+C67+C68+C73+C75</f>
        <v>4030.55</v>
      </c>
      <c r="D58" s="17">
        <v>3500.52</v>
      </c>
      <c r="E58" s="17">
        <f>E59+E63+E67+E68+E73+E75</f>
        <v>4035.9900000000002</v>
      </c>
      <c r="F58" s="47"/>
      <c r="G58" s="45"/>
    </row>
    <row r="59" spans="1:7" ht="23.25" customHeight="1">
      <c r="A59" s="2">
        <v>1</v>
      </c>
      <c r="B59" s="3" t="s">
        <v>181</v>
      </c>
      <c r="C59" s="17">
        <f>C60+C61+C62</f>
        <v>1490.9</v>
      </c>
      <c r="D59" s="17">
        <v>1360.67</v>
      </c>
      <c r="E59" s="17">
        <f t="shared" ref="E59" si="4">E60+E61+E62</f>
        <v>1490.9</v>
      </c>
      <c r="F59" s="47"/>
      <c r="G59" s="4"/>
    </row>
    <row r="60" spans="1:7" ht="20.25" customHeight="1">
      <c r="A60" s="2"/>
      <c r="B60" s="6" t="s">
        <v>113</v>
      </c>
      <c r="C60" s="18">
        <v>283.56</v>
      </c>
      <c r="D60" s="18">
        <v>350.65</v>
      </c>
      <c r="E60" s="18">
        <v>283.56</v>
      </c>
      <c r="F60" s="10"/>
      <c r="G60" s="4"/>
    </row>
    <row r="61" spans="1:7" ht="21.75" customHeight="1">
      <c r="A61" s="2"/>
      <c r="B61" s="6" t="s">
        <v>114</v>
      </c>
      <c r="C61" s="18">
        <v>981.6</v>
      </c>
      <c r="D61" s="18">
        <v>842.7</v>
      </c>
      <c r="E61" s="18">
        <v>981.6</v>
      </c>
      <c r="F61" s="10"/>
      <c r="G61" s="4"/>
    </row>
    <row r="62" spans="1:7" ht="21" customHeight="1">
      <c r="A62" s="2"/>
      <c r="B62" s="6" t="s">
        <v>115</v>
      </c>
      <c r="C62" s="7">
        <v>225.74</v>
      </c>
      <c r="D62" s="92">
        <v>167.32</v>
      </c>
      <c r="E62" s="7">
        <v>225.74</v>
      </c>
      <c r="F62" s="10"/>
      <c r="G62" s="4"/>
    </row>
    <row r="63" spans="1:7">
      <c r="A63" s="2">
        <v>2</v>
      </c>
      <c r="B63" s="3" t="s">
        <v>180</v>
      </c>
      <c r="C63" s="46">
        <f>C64+C65+C66</f>
        <v>1715.6100000000001</v>
      </c>
      <c r="D63" s="91">
        <v>1520.8</v>
      </c>
      <c r="E63" s="88">
        <f t="shared" ref="E63" si="5">E64+E65+E66</f>
        <v>1715.6100000000001</v>
      </c>
      <c r="F63" s="10"/>
      <c r="G63" s="4"/>
    </row>
    <row r="64" spans="1:7" ht="24">
      <c r="A64" s="2"/>
      <c r="B64" s="6" t="s">
        <v>176</v>
      </c>
      <c r="C64" s="7">
        <v>563.1</v>
      </c>
      <c r="D64" s="92">
        <v>993.09</v>
      </c>
      <c r="E64" s="7">
        <v>563.1</v>
      </c>
      <c r="F64" s="10"/>
      <c r="G64" s="4"/>
    </row>
    <row r="65" spans="1:7" ht="24">
      <c r="A65" s="2"/>
      <c r="B65" s="6" t="s">
        <v>177</v>
      </c>
      <c r="C65" s="7">
        <v>530.91</v>
      </c>
      <c r="D65" s="92">
        <v>244.73</v>
      </c>
      <c r="E65" s="7">
        <v>530.91</v>
      </c>
      <c r="F65" s="10"/>
      <c r="G65" s="4"/>
    </row>
    <row r="66" spans="1:7" ht="27" customHeight="1">
      <c r="A66" s="2"/>
      <c r="B66" s="6" t="s">
        <v>178</v>
      </c>
      <c r="C66" s="7">
        <v>621.6</v>
      </c>
      <c r="D66" s="92">
        <v>282.98</v>
      </c>
      <c r="E66" s="7">
        <v>621.6</v>
      </c>
      <c r="F66" s="10"/>
      <c r="G66" s="4"/>
    </row>
    <row r="67" spans="1:7" ht="90" customHeight="1">
      <c r="A67" s="2">
        <v>3</v>
      </c>
      <c r="B67" s="3" t="s">
        <v>116</v>
      </c>
      <c r="C67" s="46">
        <v>50</v>
      </c>
      <c r="D67" s="91">
        <v>71.209999999999994</v>
      </c>
      <c r="E67" s="90">
        <v>55.44</v>
      </c>
      <c r="F67" s="94"/>
      <c r="G67" s="45" t="s">
        <v>241</v>
      </c>
    </row>
    <row r="68" spans="1:7" ht="17.25" customHeight="1">
      <c r="A68" s="2">
        <v>4</v>
      </c>
      <c r="B68" s="3" t="s">
        <v>117</v>
      </c>
      <c r="C68" s="46">
        <f>C69+C70+C72</f>
        <v>703.11999999999989</v>
      </c>
      <c r="D68" s="91">
        <v>500.69</v>
      </c>
      <c r="E68" s="91">
        <f t="shared" ref="E68" si="6">E69+E70+E72</f>
        <v>703.11999999999989</v>
      </c>
      <c r="F68" s="10"/>
      <c r="G68" s="4"/>
    </row>
    <row r="69" spans="1:7" ht="24">
      <c r="A69" s="2"/>
      <c r="B69" s="6" t="s">
        <v>118</v>
      </c>
      <c r="C69" s="7">
        <v>370.52</v>
      </c>
      <c r="D69" s="92" t="s">
        <v>195</v>
      </c>
      <c r="E69" s="92">
        <v>370.52</v>
      </c>
      <c r="F69" s="10"/>
      <c r="G69" s="4"/>
    </row>
    <row r="70" spans="1:7" ht="24">
      <c r="A70" s="2"/>
      <c r="B70" s="6" t="s">
        <v>119</v>
      </c>
      <c r="C70" s="106">
        <v>79.400000000000006</v>
      </c>
      <c r="D70" s="104">
        <v>46.71</v>
      </c>
      <c r="E70" s="110">
        <v>79.400000000000006</v>
      </c>
      <c r="F70" s="106"/>
      <c r="G70" s="106"/>
    </row>
    <row r="71" spans="1:7" ht="24">
      <c r="A71" s="2"/>
      <c r="B71" s="6" t="s">
        <v>120</v>
      </c>
      <c r="C71" s="106"/>
      <c r="D71" s="105"/>
      <c r="E71" s="110"/>
      <c r="F71" s="106"/>
      <c r="G71" s="106"/>
    </row>
    <row r="72" spans="1:7" ht="24">
      <c r="A72" s="2"/>
      <c r="B72" s="6" t="s">
        <v>179</v>
      </c>
      <c r="C72" s="46">
        <v>253.2</v>
      </c>
      <c r="D72" s="91">
        <v>115.68</v>
      </c>
      <c r="E72" s="92">
        <v>253.2</v>
      </c>
      <c r="F72" s="10"/>
      <c r="G72" s="4"/>
    </row>
    <row r="73" spans="1:7">
      <c r="A73" s="2">
        <v>5</v>
      </c>
      <c r="B73" s="3" t="s">
        <v>121</v>
      </c>
      <c r="C73" s="46">
        <f>C74</f>
        <v>41.56</v>
      </c>
      <c r="D73" s="91">
        <v>15.07</v>
      </c>
      <c r="E73" s="91">
        <f t="shared" ref="E73" si="7">E74</f>
        <v>41.56</v>
      </c>
      <c r="F73" s="10"/>
      <c r="G73" s="45"/>
    </row>
    <row r="74" spans="1:7">
      <c r="A74" s="2"/>
      <c r="B74" s="6" t="s">
        <v>122</v>
      </c>
      <c r="C74" s="7">
        <v>41.56</v>
      </c>
      <c r="D74" s="92">
        <v>15.07</v>
      </c>
      <c r="E74" s="97">
        <v>41.56</v>
      </c>
      <c r="F74" s="10"/>
      <c r="G74" s="45"/>
    </row>
    <row r="75" spans="1:7">
      <c r="A75" s="2">
        <v>6</v>
      </c>
      <c r="B75" s="3" t="s">
        <v>123</v>
      </c>
      <c r="C75" s="88">
        <v>29.36</v>
      </c>
      <c r="D75" s="91">
        <v>32.08</v>
      </c>
      <c r="E75" s="98">
        <v>29.36</v>
      </c>
      <c r="F75" s="10"/>
      <c r="G75" s="45"/>
    </row>
    <row r="76" spans="1:7">
      <c r="A76" s="2" t="s">
        <v>124</v>
      </c>
      <c r="B76" s="3" t="s">
        <v>125</v>
      </c>
      <c r="C76" s="46">
        <v>148</v>
      </c>
      <c r="D76" s="91">
        <v>136.32</v>
      </c>
      <c r="E76" s="98">
        <v>152.4</v>
      </c>
      <c r="F76" s="10"/>
      <c r="G76" s="89" t="s">
        <v>218</v>
      </c>
    </row>
    <row r="77" spans="1:7" ht="24" customHeight="1">
      <c r="A77" s="2" t="s">
        <v>126</v>
      </c>
      <c r="B77" s="15" t="s">
        <v>127</v>
      </c>
      <c r="C77" s="17">
        <v>3278</v>
      </c>
      <c r="D77" s="17">
        <v>3278.97</v>
      </c>
      <c r="E77" s="17">
        <v>3278.97</v>
      </c>
      <c r="F77" s="10"/>
      <c r="G77" s="45" t="s">
        <v>185</v>
      </c>
    </row>
    <row r="78" spans="1:7" ht="23.25" customHeight="1">
      <c r="A78" s="2" t="s">
        <v>128</v>
      </c>
      <c r="B78" s="15" t="s">
        <v>129</v>
      </c>
      <c r="C78" s="17">
        <v>12.72</v>
      </c>
      <c r="D78" s="17">
        <v>8.02</v>
      </c>
      <c r="E78" s="17">
        <v>12.72</v>
      </c>
      <c r="F78" s="10"/>
      <c r="G78" s="45" t="s">
        <v>182</v>
      </c>
    </row>
    <row r="79" spans="1:7">
      <c r="A79" s="2" t="s">
        <v>130</v>
      </c>
      <c r="B79" s="15" t="s">
        <v>131</v>
      </c>
      <c r="C79" s="17">
        <v>20</v>
      </c>
      <c r="D79" s="17">
        <v>5.9</v>
      </c>
      <c r="E79" s="17">
        <v>20</v>
      </c>
      <c r="F79" s="10"/>
      <c r="G79" s="45"/>
    </row>
    <row r="80" spans="1:7" ht="14.25">
      <c r="A80" s="19"/>
      <c r="B80" s="20" t="s">
        <v>132</v>
      </c>
      <c r="C80" s="21">
        <f>C79+C78+C77+C76+C58+C44+C43+C42+C39+C38+C37+C34+C32+C20+C6</f>
        <v>9164.8429999999989</v>
      </c>
      <c r="D80" s="21">
        <f>D79+D78+D77+D76+D58+D44+D43+D42+D39+D38+D37+D34+D32+D20+D6</f>
        <v>8403.1700000000019</v>
      </c>
      <c r="E80" s="21">
        <f>E6+E20+E32+E34+E37+E38+E39+E42+E43+E44+E58+E76+E77+E78+E79</f>
        <v>9261.1999999999989</v>
      </c>
      <c r="F80" s="19"/>
      <c r="G80" s="22"/>
    </row>
  </sheetData>
  <mergeCells count="13">
    <mergeCell ref="A1:G2"/>
    <mergeCell ref="E4:E5"/>
    <mergeCell ref="D4:D5"/>
    <mergeCell ref="C70:C71"/>
    <mergeCell ref="A4:A5"/>
    <mergeCell ref="B4:B5"/>
    <mergeCell ref="C4:C5"/>
    <mergeCell ref="G4:G5"/>
    <mergeCell ref="F4:F5"/>
    <mergeCell ref="F70:F71"/>
    <mergeCell ref="D70:D71"/>
    <mergeCell ref="E70:E71"/>
    <mergeCell ref="G70:G71"/>
  </mergeCells>
  <phoneticPr fontId="2" type="noConversion"/>
  <pageMargins left="1" right="1" top="1" bottom="1" header="0.5" footer="0.5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0"/>
  <sheetViews>
    <sheetView workbookViewId="0">
      <selection activeCell="G14" sqref="G14"/>
    </sheetView>
  </sheetViews>
  <sheetFormatPr defaultRowHeight="13.5"/>
  <cols>
    <col min="7" max="7" width="12.875" customWidth="1"/>
  </cols>
  <sheetData>
    <row r="1" spans="1:8" ht="20.25">
      <c r="A1" s="111" t="s">
        <v>5</v>
      </c>
      <c r="B1" s="111"/>
      <c r="C1" s="111"/>
      <c r="D1" s="111"/>
      <c r="E1" s="111"/>
      <c r="F1" s="111"/>
      <c r="G1" s="111"/>
      <c r="H1" s="111"/>
    </row>
    <row r="2" spans="1:8" ht="20.25">
      <c r="A2" s="112" t="s">
        <v>171</v>
      </c>
      <c r="B2" s="112"/>
      <c r="C2" s="112"/>
      <c r="D2" s="112"/>
      <c r="E2" s="112"/>
      <c r="F2" s="112"/>
      <c r="G2" s="112"/>
      <c r="H2" s="112"/>
    </row>
    <row r="3" spans="1:8">
      <c r="A3" s="113" t="s">
        <v>6</v>
      </c>
      <c r="B3" s="113"/>
      <c r="C3" s="113"/>
      <c r="D3" s="113"/>
      <c r="E3" s="113"/>
      <c r="F3" s="113"/>
      <c r="G3" s="113"/>
      <c r="H3" s="113"/>
    </row>
    <row r="4" spans="1:8" ht="24">
      <c r="A4" s="74" t="s">
        <v>7</v>
      </c>
      <c r="B4" s="75" t="s">
        <v>8</v>
      </c>
      <c r="C4" s="28" t="s">
        <v>219</v>
      </c>
      <c r="D4" s="28" t="s">
        <v>133</v>
      </c>
      <c r="E4" s="76" t="s">
        <v>7</v>
      </c>
      <c r="F4" s="77" t="s">
        <v>9</v>
      </c>
      <c r="G4" s="75" t="s">
        <v>220</v>
      </c>
      <c r="H4" s="78" t="s">
        <v>133</v>
      </c>
    </row>
    <row r="5" spans="1:8" ht="24">
      <c r="A5" s="79" t="s">
        <v>10</v>
      </c>
      <c r="B5" s="23" t="s">
        <v>11</v>
      </c>
      <c r="C5" s="24"/>
      <c r="D5" s="24"/>
      <c r="E5" s="80" t="s">
        <v>10</v>
      </c>
      <c r="F5" s="25" t="s">
        <v>12</v>
      </c>
      <c r="G5" s="81">
        <v>374</v>
      </c>
      <c r="H5" s="82"/>
    </row>
    <row r="6" spans="1:8">
      <c r="A6" s="79" t="s">
        <v>13</v>
      </c>
      <c r="B6" s="26" t="s">
        <v>14</v>
      </c>
      <c r="C6" s="24">
        <v>8074</v>
      </c>
      <c r="D6" s="24"/>
      <c r="E6" s="80" t="s">
        <v>13</v>
      </c>
      <c r="F6" s="25" t="s">
        <v>15</v>
      </c>
      <c r="G6" s="81">
        <v>184</v>
      </c>
      <c r="H6" s="83"/>
    </row>
    <row r="7" spans="1:8" ht="24">
      <c r="A7" s="79" t="s">
        <v>16</v>
      </c>
      <c r="B7" s="23" t="s">
        <v>17</v>
      </c>
      <c r="C7" s="24">
        <v>405</v>
      </c>
      <c r="D7" s="24"/>
      <c r="E7" s="80" t="s">
        <v>16</v>
      </c>
      <c r="F7" s="25" t="s">
        <v>18</v>
      </c>
      <c r="G7" s="81">
        <v>30</v>
      </c>
      <c r="H7" s="82"/>
    </row>
    <row r="8" spans="1:8">
      <c r="A8" s="79" t="s">
        <v>19</v>
      </c>
      <c r="B8" s="26" t="s">
        <v>20</v>
      </c>
      <c r="C8" s="24">
        <v>686</v>
      </c>
      <c r="D8" s="84"/>
      <c r="E8" s="80" t="s">
        <v>19</v>
      </c>
      <c r="F8" s="25" t="s">
        <v>21</v>
      </c>
      <c r="G8" s="81">
        <v>250</v>
      </c>
      <c r="H8" s="83"/>
    </row>
    <row r="9" spans="1:8" ht="24">
      <c r="A9" s="79"/>
      <c r="B9" s="23"/>
      <c r="C9" s="24"/>
      <c r="D9" s="24"/>
      <c r="E9" s="80" t="s">
        <v>22</v>
      </c>
      <c r="F9" s="25" t="s">
        <v>2</v>
      </c>
      <c r="G9" s="81">
        <v>40</v>
      </c>
      <c r="H9" s="82"/>
    </row>
    <row r="10" spans="1:8" ht="36">
      <c r="A10" s="79"/>
      <c r="B10" s="23"/>
      <c r="C10" s="85"/>
      <c r="D10" s="85"/>
      <c r="E10" s="80" t="s">
        <v>23</v>
      </c>
      <c r="F10" s="25" t="s">
        <v>24</v>
      </c>
      <c r="G10" s="81">
        <v>24</v>
      </c>
      <c r="H10" s="82"/>
    </row>
    <row r="11" spans="1:8" ht="36">
      <c r="A11" s="79"/>
      <c r="B11" s="23"/>
      <c r="C11" s="86"/>
      <c r="D11" s="86"/>
      <c r="E11" s="80" t="s">
        <v>25</v>
      </c>
      <c r="F11" s="25" t="s">
        <v>26</v>
      </c>
      <c r="G11" s="81">
        <v>585</v>
      </c>
      <c r="H11" s="83"/>
    </row>
    <row r="12" spans="1:8" ht="24">
      <c r="A12" s="79"/>
      <c r="B12" s="23"/>
      <c r="C12" s="86"/>
      <c r="D12" s="86"/>
      <c r="E12" s="80" t="s">
        <v>27</v>
      </c>
      <c r="F12" s="25" t="s">
        <v>28</v>
      </c>
      <c r="G12" s="81">
        <v>31</v>
      </c>
      <c r="H12" s="82"/>
    </row>
    <row r="13" spans="1:8" ht="24">
      <c r="A13" s="79"/>
      <c r="B13" s="23"/>
      <c r="C13" s="86"/>
      <c r="D13" s="86"/>
      <c r="E13" s="80" t="s">
        <v>29</v>
      </c>
      <c r="F13" s="25" t="s">
        <v>30</v>
      </c>
      <c r="G13" s="81">
        <v>6</v>
      </c>
      <c r="H13" s="83"/>
    </row>
    <row r="14" spans="1:8" ht="24">
      <c r="A14" s="79"/>
      <c r="B14" s="23"/>
      <c r="C14" s="86"/>
      <c r="D14" s="86"/>
      <c r="E14" s="80" t="s">
        <v>31</v>
      </c>
      <c r="F14" s="27" t="s">
        <v>32</v>
      </c>
      <c r="G14" s="81">
        <v>152</v>
      </c>
      <c r="H14" s="82"/>
    </row>
    <row r="15" spans="1:8">
      <c r="A15" s="79"/>
      <c r="B15" s="23"/>
      <c r="C15" s="86"/>
      <c r="D15" s="86"/>
      <c r="E15" s="80" t="s">
        <v>33</v>
      </c>
      <c r="F15" s="25" t="s">
        <v>34</v>
      </c>
      <c r="G15" s="81">
        <v>4030</v>
      </c>
      <c r="H15" s="83"/>
    </row>
    <row r="16" spans="1:8" ht="24">
      <c r="A16" s="79"/>
      <c r="B16" s="23"/>
      <c r="C16" s="86"/>
      <c r="D16" s="86"/>
      <c r="E16" s="80" t="s">
        <v>35</v>
      </c>
      <c r="F16" s="27" t="s">
        <v>36</v>
      </c>
      <c r="G16" s="81">
        <v>148</v>
      </c>
      <c r="H16" s="83"/>
    </row>
    <row r="17" spans="1:8" ht="24">
      <c r="A17" s="79"/>
      <c r="B17" s="23"/>
      <c r="C17" s="24"/>
      <c r="D17" s="24"/>
      <c r="E17" s="80" t="s">
        <v>37</v>
      </c>
      <c r="F17" s="27" t="s">
        <v>38</v>
      </c>
      <c r="G17" s="81">
        <v>3278</v>
      </c>
      <c r="H17" s="82"/>
    </row>
    <row r="18" spans="1:8">
      <c r="A18" s="79"/>
      <c r="B18" s="23"/>
      <c r="C18" s="24"/>
      <c r="D18" s="24"/>
      <c r="E18" s="80" t="s">
        <v>50</v>
      </c>
      <c r="F18" s="27" t="s">
        <v>134</v>
      </c>
      <c r="G18" s="81">
        <v>13</v>
      </c>
      <c r="H18" s="82"/>
    </row>
    <row r="19" spans="1:8" ht="24">
      <c r="A19" s="79"/>
      <c r="B19" s="23"/>
      <c r="C19" s="24"/>
      <c r="D19" s="24"/>
      <c r="E19" s="80" t="s">
        <v>51</v>
      </c>
      <c r="F19" s="27" t="s">
        <v>52</v>
      </c>
      <c r="G19" s="81">
        <v>20</v>
      </c>
      <c r="H19" s="82"/>
    </row>
    <row r="20" spans="1:8">
      <c r="A20" s="79"/>
      <c r="B20" s="28" t="s">
        <v>39</v>
      </c>
      <c r="C20" s="24">
        <f>C7+C6+C5+C8+C9</f>
        <v>9165</v>
      </c>
      <c r="D20" s="24"/>
      <c r="E20" s="87"/>
      <c r="F20" s="28" t="s">
        <v>40</v>
      </c>
      <c r="G20" s="81">
        <f>SUM(G5:G19)</f>
        <v>9165</v>
      </c>
      <c r="H20" s="82"/>
    </row>
  </sheetData>
  <mergeCells count="3">
    <mergeCell ref="A1:H1"/>
    <mergeCell ref="A2:H2"/>
    <mergeCell ref="A3:H3"/>
  </mergeCells>
  <phoneticPr fontId="2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25"/>
  <sheetViews>
    <sheetView topLeftCell="A7" workbookViewId="0">
      <selection activeCell="C13" sqref="C13"/>
    </sheetView>
  </sheetViews>
  <sheetFormatPr defaultRowHeight="13.5"/>
  <cols>
    <col min="1" max="1" width="22" customWidth="1"/>
    <col min="2" max="2" width="16" customWidth="1"/>
    <col min="3" max="3" width="15.25" customWidth="1"/>
    <col min="4" max="4" width="28" customWidth="1"/>
  </cols>
  <sheetData>
    <row r="1" spans="1:4" ht="20.25">
      <c r="A1" s="114" t="s">
        <v>196</v>
      </c>
      <c r="B1" s="114"/>
      <c r="C1" s="114"/>
      <c r="D1" s="114"/>
    </row>
    <row r="2" spans="1:4" ht="14.25">
      <c r="A2" s="29"/>
      <c r="B2" s="30"/>
      <c r="C2" s="51"/>
      <c r="D2" s="95" t="s">
        <v>242</v>
      </c>
    </row>
    <row r="3" spans="1:4" ht="19.5" customHeight="1">
      <c r="A3" s="52" t="s">
        <v>197</v>
      </c>
      <c r="B3" s="53" t="s">
        <v>198</v>
      </c>
      <c r="C3" s="53" t="s">
        <v>199</v>
      </c>
      <c r="D3" s="52" t="s">
        <v>200</v>
      </c>
    </row>
    <row r="4" spans="1:4" ht="22.5" customHeight="1">
      <c r="A4" s="101" t="s">
        <v>201</v>
      </c>
      <c r="B4" s="53"/>
      <c r="C4" s="55"/>
      <c r="D4" s="54"/>
    </row>
    <row r="5" spans="1:4" ht="21" customHeight="1">
      <c r="A5" s="52" t="s">
        <v>202</v>
      </c>
      <c r="B5" s="56">
        <v>1699.4</v>
      </c>
      <c r="C5" s="57">
        <f>B5*99%</f>
        <v>1682.4060000000002</v>
      </c>
      <c r="D5" s="96" t="s">
        <v>231</v>
      </c>
    </row>
    <row r="6" spans="1:4" ht="21" customHeight="1">
      <c r="A6" s="52" t="s">
        <v>203</v>
      </c>
      <c r="B6" s="56">
        <v>1995.2</v>
      </c>
      <c r="C6" s="57">
        <f t="shared" ref="C6:C8" si="0">B6*99%</f>
        <v>1975.248</v>
      </c>
      <c r="D6" s="96" t="s">
        <v>231</v>
      </c>
    </row>
    <row r="7" spans="1:4" ht="19.5" customHeight="1">
      <c r="A7" s="52" t="s">
        <v>204</v>
      </c>
      <c r="B7" s="56">
        <v>2164.25</v>
      </c>
      <c r="C7" s="57">
        <f t="shared" si="0"/>
        <v>2142.6075000000001</v>
      </c>
      <c r="D7" s="96" t="s">
        <v>231</v>
      </c>
    </row>
    <row r="8" spans="1:4" ht="21" customHeight="1">
      <c r="A8" s="52" t="s">
        <v>205</v>
      </c>
      <c r="B8" s="58">
        <v>2178.9</v>
      </c>
      <c r="C8" s="57">
        <f t="shared" si="0"/>
        <v>2157.1109999999999</v>
      </c>
      <c r="D8" s="96" t="s">
        <v>231</v>
      </c>
    </row>
    <row r="9" spans="1:4" ht="20.25" customHeight="1">
      <c r="A9" s="101" t="s">
        <v>206</v>
      </c>
      <c r="B9" s="58"/>
      <c r="C9" s="57"/>
      <c r="D9" s="96"/>
    </row>
    <row r="10" spans="1:4" ht="21.75" customHeight="1">
      <c r="A10" s="54"/>
      <c r="B10" s="58">
        <v>450</v>
      </c>
      <c r="C10" s="57">
        <f>B10*0.9</f>
        <v>405</v>
      </c>
      <c r="D10" s="96" t="s">
        <v>221</v>
      </c>
    </row>
    <row r="11" spans="1:4" ht="14.25">
      <c r="A11" s="102" t="s">
        <v>207</v>
      </c>
      <c r="B11" s="56"/>
      <c r="C11" s="60"/>
      <c r="D11" s="54"/>
    </row>
    <row r="12" spans="1:4" ht="20.25" customHeight="1">
      <c r="A12" s="59"/>
      <c r="B12" s="56">
        <v>116.55</v>
      </c>
      <c r="C12" s="60">
        <v>116.55</v>
      </c>
      <c r="D12" s="54"/>
    </row>
    <row r="13" spans="1:4" ht="21" customHeight="1">
      <c r="A13" s="59" t="s">
        <v>208</v>
      </c>
      <c r="B13" s="56">
        <f>SUM(B5:B12)</f>
        <v>8604.2999999999993</v>
      </c>
      <c r="C13" s="60">
        <f>SUM(C5:C12)</f>
        <v>8478.9225000000006</v>
      </c>
      <c r="D13" s="54"/>
    </row>
    <row r="14" spans="1:4" ht="28.5" customHeight="1">
      <c r="A14" s="101" t="s">
        <v>243</v>
      </c>
      <c r="B14" s="53" t="s">
        <v>233</v>
      </c>
      <c r="C14" s="99" t="s">
        <v>234</v>
      </c>
      <c r="D14" s="54"/>
    </row>
    <row r="15" spans="1:4" ht="26.25" customHeight="1">
      <c r="A15" s="53" t="s">
        <v>209</v>
      </c>
      <c r="B15" s="57">
        <v>75.25</v>
      </c>
      <c r="C15" s="57">
        <v>75.25</v>
      </c>
      <c r="D15" s="54" t="s">
        <v>210</v>
      </c>
    </row>
    <row r="16" spans="1:4" ht="26.25" customHeight="1">
      <c r="A16" s="53" t="s">
        <v>211</v>
      </c>
      <c r="B16" s="57">
        <v>0.8</v>
      </c>
      <c r="C16" s="57">
        <v>0.8</v>
      </c>
      <c r="D16" s="54"/>
    </row>
    <row r="17" spans="1:4" ht="28.5" customHeight="1">
      <c r="A17" s="53" t="s">
        <v>212</v>
      </c>
      <c r="B17" s="57">
        <v>564.67999999999995</v>
      </c>
      <c r="C17" s="57">
        <v>564.67999999999995</v>
      </c>
      <c r="D17" s="61" t="s">
        <v>235</v>
      </c>
    </row>
    <row r="18" spans="1:4" ht="27" customHeight="1">
      <c r="A18" s="53" t="s">
        <v>213</v>
      </c>
      <c r="B18" s="57">
        <v>8.59</v>
      </c>
      <c r="C18" s="57">
        <v>8.59</v>
      </c>
      <c r="D18" s="54"/>
    </row>
    <row r="19" spans="1:4" ht="21.75" customHeight="1">
      <c r="A19" s="53" t="s">
        <v>214</v>
      </c>
      <c r="B19" s="57">
        <v>6.6</v>
      </c>
      <c r="C19" s="57">
        <v>6.6</v>
      </c>
      <c r="D19" s="54"/>
    </row>
    <row r="20" spans="1:4" ht="21.75" customHeight="1">
      <c r="A20" s="53" t="s">
        <v>215</v>
      </c>
      <c r="B20" s="57">
        <v>12</v>
      </c>
      <c r="C20" s="57">
        <v>12</v>
      </c>
      <c r="D20" s="54"/>
    </row>
    <row r="21" spans="1:4" ht="24" customHeight="1">
      <c r="A21" s="53" t="s">
        <v>216</v>
      </c>
      <c r="B21" s="57">
        <v>18</v>
      </c>
      <c r="C21" s="57">
        <v>18</v>
      </c>
      <c r="D21" s="54"/>
    </row>
    <row r="22" spans="1:4" ht="23.25" customHeight="1">
      <c r="A22" s="52" t="s">
        <v>208</v>
      </c>
      <c r="B22" s="57">
        <f>SUM(B15:B21)</f>
        <v>685.92</v>
      </c>
      <c r="C22" s="57">
        <f>SUM(C15:C21)</f>
        <v>685.92</v>
      </c>
      <c r="D22" s="54"/>
    </row>
    <row r="23" spans="1:4" ht="25.5" customHeight="1">
      <c r="A23" s="52" t="s">
        <v>217</v>
      </c>
      <c r="B23" s="57">
        <f>B13+B22</f>
        <v>9290.2199999999993</v>
      </c>
      <c r="C23" s="57">
        <f>C13+C22</f>
        <v>9164.8425000000007</v>
      </c>
      <c r="D23" s="54"/>
    </row>
    <row r="24" spans="1:4" ht="14.25">
      <c r="A24" s="50"/>
      <c r="B24" s="30"/>
      <c r="C24" s="51"/>
      <c r="D24" s="29"/>
    </row>
    <row r="25" spans="1:4" ht="14.25">
      <c r="A25" s="29"/>
      <c r="B25" s="30"/>
      <c r="C25" s="51"/>
      <c r="D25" s="29"/>
    </row>
  </sheetData>
  <mergeCells count="1">
    <mergeCell ref="A1:D1"/>
  </mergeCells>
  <phoneticPr fontId="2" type="noConversion"/>
  <pageMargins left="0.7" right="0.7" top="0.75" bottom="0.75" header="0.3" footer="0.3"/>
  <pageSetup paperSize="9" orientation="portrait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32"/>
  <sheetViews>
    <sheetView workbookViewId="0">
      <selection activeCell="L12" sqref="L12"/>
    </sheetView>
  </sheetViews>
  <sheetFormatPr defaultRowHeight="13.5"/>
  <cols>
    <col min="1" max="1" width="19.5" customWidth="1"/>
    <col min="12" max="12" width="13.5" customWidth="1"/>
  </cols>
  <sheetData>
    <row r="1" spans="1:12" ht="13.5" customHeight="1">
      <c r="A1" s="118" t="s">
        <v>161</v>
      </c>
      <c r="B1" s="118"/>
      <c r="C1" s="118"/>
      <c r="D1" s="118"/>
      <c r="E1" s="118"/>
      <c r="F1" s="118"/>
      <c r="G1" s="118"/>
      <c r="H1" s="118"/>
      <c r="I1" s="118"/>
      <c r="J1" s="118"/>
      <c r="K1" s="118"/>
      <c r="L1" s="118"/>
    </row>
    <row r="2" spans="1:12" ht="13.5" customHeight="1">
      <c r="A2" s="118"/>
      <c r="B2" s="118"/>
      <c r="C2" s="118"/>
      <c r="D2" s="118"/>
      <c r="E2" s="118"/>
      <c r="F2" s="118"/>
      <c r="G2" s="118"/>
      <c r="H2" s="118"/>
      <c r="I2" s="118"/>
      <c r="J2" s="118"/>
      <c r="K2" s="118"/>
      <c r="L2" s="118"/>
    </row>
    <row r="3" spans="1:12">
      <c r="A3" s="119" t="s">
        <v>135</v>
      </c>
      <c r="B3" s="119"/>
      <c r="C3" s="119"/>
      <c r="D3" s="119"/>
      <c r="E3" s="119"/>
      <c r="F3" s="119"/>
      <c r="G3" s="119"/>
      <c r="H3" s="119"/>
      <c r="I3" s="119"/>
      <c r="J3" s="119"/>
      <c r="K3" s="119"/>
      <c r="L3" s="119"/>
    </row>
    <row r="4" spans="1:12" ht="13.5" customHeight="1">
      <c r="A4" s="120" t="s">
        <v>136</v>
      </c>
      <c r="B4" s="122" t="s">
        <v>174</v>
      </c>
      <c r="C4" s="122"/>
      <c r="D4" s="122"/>
      <c r="E4" s="123" t="s">
        <v>173</v>
      </c>
      <c r="F4" s="124"/>
      <c r="G4" s="125"/>
      <c r="H4" s="123" t="s">
        <v>172</v>
      </c>
      <c r="I4" s="124"/>
      <c r="J4" s="125"/>
      <c r="K4" s="122" t="s">
        <v>49</v>
      </c>
      <c r="L4" s="126" t="s">
        <v>137</v>
      </c>
    </row>
    <row r="5" spans="1:12" ht="48">
      <c r="A5" s="121"/>
      <c r="B5" s="31" t="s">
        <v>188</v>
      </c>
      <c r="C5" s="48" t="s">
        <v>138</v>
      </c>
      <c r="D5" s="31" t="s">
        <v>139</v>
      </c>
      <c r="E5" s="32" t="s">
        <v>48</v>
      </c>
      <c r="F5" s="33" t="s">
        <v>138</v>
      </c>
      <c r="G5" s="33" t="s">
        <v>139</v>
      </c>
      <c r="H5" s="33" t="s">
        <v>140</v>
      </c>
      <c r="I5" s="33" t="s">
        <v>41</v>
      </c>
      <c r="J5" s="33" t="s">
        <v>139</v>
      </c>
      <c r="K5" s="122"/>
      <c r="L5" s="127"/>
    </row>
    <row r="6" spans="1:12">
      <c r="A6" s="34" t="s">
        <v>141</v>
      </c>
      <c r="B6" s="35"/>
      <c r="C6" s="35"/>
      <c r="D6" s="36"/>
      <c r="E6" s="37"/>
      <c r="F6" s="37"/>
      <c r="G6" s="32"/>
      <c r="H6" s="37"/>
      <c r="I6" s="37"/>
      <c r="J6" s="32"/>
      <c r="K6" s="35"/>
      <c r="L6" s="38"/>
    </row>
    <row r="7" spans="1:12">
      <c r="A7" s="34" t="s">
        <v>142</v>
      </c>
      <c r="B7" s="35">
        <v>0.55000000000000004</v>
      </c>
      <c r="C7" s="35"/>
      <c r="D7" s="36">
        <f t="shared" ref="D7:D25" si="0">B7+C7</f>
        <v>0.55000000000000004</v>
      </c>
      <c r="E7" s="37"/>
      <c r="F7" s="37"/>
      <c r="G7" s="32"/>
      <c r="H7" s="37"/>
      <c r="I7" s="37"/>
      <c r="J7" s="32"/>
      <c r="K7" s="35">
        <v>0.5</v>
      </c>
      <c r="L7" s="38">
        <f t="shared" ref="L7:L25" si="1">D7+G7+J7+K7</f>
        <v>1.05</v>
      </c>
    </row>
    <row r="8" spans="1:12">
      <c r="A8" s="34" t="s">
        <v>143</v>
      </c>
      <c r="B8" s="35">
        <v>0.45</v>
      </c>
      <c r="C8" s="35"/>
      <c r="D8" s="36">
        <f t="shared" si="0"/>
        <v>0.45</v>
      </c>
      <c r="E8" s="37"/>
      <c r="F8" s="37"/>
      <c r="G8" s="32"/>
      <c r="H8" s="37"/>
      <c r="I8" s="37"/>
      <c r="J8" s="32"/>
      <c r="K8" s="35">
        <v>0.5</v>
      </c>
      <c r="L8" s="38">
        <f t="shared" si="1"/>
        <v>0.95</v>
      </c>
    </row>
    <row r="9" spans="1:12">
      <c r="A9" s="34" t="s">
        <v>144</v>
      </c>
      <c r="B9" s="35">
        <v>0.4</v>
      </c>
      <c r="C9" s="35"/>
      <c r="D9" s="36">
        <f t="shared" si="0"/>
        <v>0.4</v>
      </c>
      <c r="E9" s="37"/>
      <c r="F9" s="37"/>
      <c r="G9" s="32"/>
      <c r="H9" s="37"/>
      <c r="I9" s="37"/>
      <c r="J9" s="32"/>
      <c r="K9" s="35">
        <v>0.5</v>
      </c>
      <c r="L9" s="38">
        <f t="shared" si="1"/>
        <v>0.9</v>
      </c>
    </row>
    <row r="10" spans="1:12">
      <c r="A10" s="34" t="s">
        <v>145</v>
      </c>
      <c r="B10" s="35">
        <v>0.35</v>
      </c>
      <c r="C10" s="35"/>
      <c r="D10" s="36">
        <f t="shared" si="0"/>
        <v>0.35</v>
      </c>
      <c r="E10" s="37"/>
      <c r="F10" s="37"/>
      <c r="G10" s="32"/>
      <c r="H10" s="37"/>
      <c r="I10" s="37"/>
      <c r="J10" s="32"/>
      <c r="K10" s="35">
        <v>0.5</v>
      </c>
      <c r="L10" s="38">
        <f t="shared" si="1"/>
        <v>0.85</v>
      </c>
    </row>
    <row r="11" spans="1:12">
      <c r="A11" s="34" t="s">
        <v>146</v>
      </c>
      <c r="B11" s="35">
        <v>0.75</v>
      </c>
      <c r="C11" s="35"/>
      <c r="D11" s="36">
        <f t="shared" si="0"/>
        <v>0.75</v>
      </c>
      <c r="E11" s="37"/>
      <c r="F11" s="37"/>
      <c r="G11" s="32"/>
      <c r="H11" s="37"/>
      <c r="I11" s="37"/>
      <c r="J11" s="32"/>
      <c r="K11" s="35">
        <v>0.5</v>
      </c>
      <c r="L11" s="38">
        <f t="shared" si="1"/>
        <v>1.25</v>
      </c>
    </row>
    <row r="12" spans="1:12">
      <c r="A12" s="34" t="s">
        <v>147</v>
      </c>
      <c r="B12" s="35">
        <v>0.85</v>
      </c>
      <c r="C12" s="35"/>
      <c r="D12" s="36">
        <f t="shared" si="0"/>
        <v>0.85</v>
      </c>
      <c r="E12" s="37"/>
      <c r="F12" s="37"/>
      <c r="G12" s="32"/>
      <c r="H12" s="37"/>
      <c r="I12" s="37"/>
      <c r="J12" s="32"/>
      <c r="K12" s="35">
        <v>0.5</v>
      </c>
      <c r="L12" s="38">
        <f t="shared" si="1"/>
        <v>1.35</v>
      </c>
    </row>
    <row r="13" spans="1:12">
      <c r="A13" s="34" t="s">
        <v>148</v>
      </c>
      <c r="B13" s="35">
        <v>0.6</v>
      </c>
      <c r="C13" s="35"/>
      <c r="D13" s="36">
        <f t="shared" si="0"/>
        <v>0.6</v>
      </c>
      <c r="E13" s="37"/>
      <c r="F13" s="37"/>
      <c r="G13" s="32"/>
      <c r="H13" s="37"/>
      <c r="I13" s="37"/>
      <c r="J13" s="32"/>
      <c r="K13" s="35">
        <v>0.5</v>
      </c>
      <c r="L13" s="38">
        <f t="shared" si="1"/>
        <v>1.1000000000000001</v>
      </c>
    </row>
    <row r="14" spans="1:12">
      <c r="A14" s="34" t="s">
        <v>149</v>
      </c>
      <c r="B14" s="35">
        <v>1.35</v>
      </c>
      <c r="C14" s="35"/>
      <c r="D14" s="36">
        <f t="shared" si="0"/>
        <v>1.35</v>
      </c>
      <c r="E14" s="37"/>
      <c r="F14" s="37"/>
      <c r="G14" s="32"/>
      <c r="H14" s="37"/>
      <c r="I14" s="37"/>
      <c r="J14" s="32"/>
      <c r="K14" s="35">
        <v>0.5</v>
      </c>
      <c r="L14" s="38">
        <f t="shared" si="1"/>
        <v>1.85</v>
      </c>
    </row>
    <row r="15" spans="1:12">
      <c r="A15" s="34" t="s">
        <v>150</v>
      </c>
      <c r="B15" s="35">
        <v>0.8</v>
      </c>
      <c r="C15" s="35"/>
      <c r="D15" s="36">
        <f t="shared" si="0"/>
        <v>0.8</v>
      </c>
      <c r="E15" s="37"/>
      <c r="F15" s="37"/>
      <c r="G15" s="32"/>
      <c r="H15" s="37"/>
      <c r="I15" s="37"/>
      <c r="J15" s="32"/>
      <c r="K15" s="35">
        <v>0.5</v>
      </c>
      <c r="L15" s="38">
        <f t="shared" si="1"/>
        <v>1.3</v>
      </c>
    </row>
    <row r="16" spans="1:12">
      <c r="A16" s="39" t="s">
        <v>151</v>
      </c>
      <c r="B16" s="40">
        <v>0.3</v>
      </c>
      <c r="C16" s="40"/>
      <c r="D16" s="36">
        <f t="shared" si="0"/>
        <v>0.3</v>
      </c>
      <c r="E16" s="41"/>
      <c r="F16" s="41"/>
      <c r="G16" s="32"/>
      <c r="H16" s="41"/>
      <c r="I16" s="41"/>
      <c r="J16" s="32"/>
      <c r="K16" s="35">
        <v>0.5</v>
      </c>
      <c r="L16" s="38">
        <f t="shared" si="1"/>
        <v>0.8</v>
      </c>
    </row>
    <row r="17" spans="1:12">
      <c r="A17" s="39" t="s">
        <v>152</v>
      </c>
      <c r="B17" s="40">
        <v>0.25</v>
      </c>
      <c r="C17" s="40"/>
      <c r="D17" s="36">
        <f t="shared" si="0"/>
        <v>0.25</v>
      </c>
      <c r="E17" s="41"/>
      <c r="F17" s="41"/>
      <c r="G17" s="32"/>
      <c r="H17" s="41"/>
      <c r="I17" s="41"/>
      <c r="J17" s="32"/>
      <c r="K17" s="35">
        <v>0.5</v>
      </c>
      <c r="L17" s="38">
        <f t="shared" si="1"/>
        <v>0.75</v>
      </c>
    </row>
    <row r="18" spans="1:12">
      <c r="A18" s="42" t="s">
        <v>153</v>
      </c>
      <c r="B18" s="43">
        <v>1.35</v>
      </c>
      <c r="C18" s="43"/>
      <c r="D18" s="36">
        <f t="shared" si="0"/>
        <v>1.35</v>
      </c>
      <c r="E18" s="37">
        <v>0.37</v>
      </c>
      <c r="F18" s="37">
        <v>1.5</v>
      </c>
      <c r="G18" s="32">
        <f t="shared" ref="G18:G25" si="2">E18+F18</f>
        <v>1.87</v>
      </c>
      <c r="H18" s="37">
        <v>0.42</v>
      </c>
      <c r="I18" s="37"/>
      <c r="J18" s="32">
        <f t="shared" ref="J18:J25" si="3">H18+I18</f>
        <v>0.42</v>
      </c>
      <c r="K18" s="35">
        <v>0.5</v>
      </c>
      <c r="L18" s="38">
        <f t="shared" si="1"/>
        <v>4.1400000000000006</v>
      </c>
    </row>
    <row r="19" spans="1:12">
      <c r="A19" s="42" t="s">
        <v>154</v>
      </c>
      <c r="B19" s="43">
        <v>1.8</v>
      </c>
      <c r="C19" s="43"/>
      <c r="D19" s="36">
        <f t="shared" si="0"/>
        <v>1.8</v>
      </c>
      <c r="E19" s="37">
        <v>1.2</v>
      </c>
      <c r="F19" s="37">
        <v>2.63</v>
      </c>
      <c r="G19" s="32">
        <f t="shared" si="2"/>
        <v>3.83</v>
      </c>
      <c r="H19" s="37">
        <v>0.91</v>
      </c>
      <c r="I19" s="37"/>
      <c r="J19" s="32">
        <f t="shared" si="3"/>
        <v>0.91</v>
      </c>
      <c r="K19" s="35">
        <v>0.5</v>
      </c>
      <c r="L19" s="38">
        <f t="shared" si="1"/>
        <v>7.04</v>
      </c>
    </row>
    <row r="20" spans="1:12">
      <c r="A20" s="42" t="s">
        <v>155</v>
      </c>
      <c r="B20" s="43">
        <v>1.8</v>
      </c>
      <c r="C20" s="43"/>
      <c r="D20" s="36">
        <f t="shared" si="0"/>
        <v>1.8</v>
      </c>
      <c r="E20" s="37">
        <v>2.09</v>
      </c>
      <c r="F20" s="37">
        <v>1.62</v>
      </c>
      <c r="G20" s="32">
        <f t="shared" si="2"/>
        <v>3.71</v>
      </c>
      <c r="H20" s="37">
        <v>2.19</v>
      </c>
      <c r="I20" s="37"/>
      <c r="J20" s="32">
        <f t="shared" si="3"/>
        <v>2.19</v>
      </c>
      <c r="K20" s="35">
        <v>0.5</v>
      </c>
      <c r="L20" s="38">
        <f t="shared" si="1"/>
        <v>8.1999999999999993</v>
      </c>
    </row>
    <row r="21" spans="1:12">
      <c r="A21" s="42" t="s">
        <v>156</v>
      </c>
      <c r="B21" s="43">
        <v>1.8</v>
      </c>
      <c r="C21" s="43"/>
      <c r="D21" s="36">
        <f t="shared" si="0"/>
        <v>1.8</v>
      </c>
      <c r="E21" s="37">
        <v>1.77</v>
      </c>
      <c r="F21" s="37">
        <v>0.76</v>
      </c>
      <c r="G21" s="32">
        <f t="shared" si="2"/>
        <v>2.5300000000000002</v>
      </c>
      <c r="H21" s="37">
        <v>1.83</v>
      </c>
      <c r="I21" s="37"/>
      <c r="J21" s="32">
        <f t="shared" si="3"/>
        <v>1.83</v>
      </c>
      <c r="K21" s="35">
        <v>0.5</v>
      </c>
      <c r="L21" s="38">
        <f t="shared" si="1"/>
        <v>6.66</v>
      </c>
    </row>
    <row r="22" spans="1:12">
      <c r="A22" s="42" t="s">
        <v>157</v>
      </c>
      <c r="B22" s="43">
        <v>2.8</v>
      </c>
      <c r="C22" s="43"/>
      <c r="D22" s="36">
        <f t="shared" si="0"/>
        <v>2.8</v>
      </c>
      <c r="E22" s="37">
        <v>1.88</v>
      </c>
      <c r="F22" s="37">
        <v>0.34</v>
      </c>
      <c r="G22" s="32">
        <f t="shared" si="2"/>
        <v>2.2199999999999998</v>
      </c>
      <c r="H22" s="37">
        <v>1.1399999999999999</v>
      </c>
      <c r="I22" s="37"/>
      <c r="J22" s="32">
        <f t="shared" si="3"/>
        <v>1.1399999999999999</v>
      </c>
      <c r="K22" s="35">
        <v>0.5</v>
      </c>
      <c r="L22" s="38">
        <f t="shared" si="1"/>
        <v>6.6599999999999993</v>
      </c>
    </row>
    <row r="23" spans="1:12">
      <c r="A23" s="42" t="s">
        <v>158</v>
      </c>
      <c r="B23" s="43">
        <v>1.5</v>
      </c>
      <c r="C23" s="43"/>
      <c r="D23" s="36">
        <f t="shared" si="0"/>
        <v>1.5</v>
      </c>
      <c r="E23" s="37">
        <v>1.6</v>
      </c>
      <c r="F23" s="37">
        <v>1.61</v>
      </c>
      <c r="G23" s="32">
        <f t="shared" si="2"/>
        <v>3.21</v>
      </c>
      <c r="H23" s="37">
        <v>0.94</v>
      </c>
      <c r="I23" s="37"/>
      <c r="J23" s="32">
        <f t="shared" si="3"/>
        <v>0.94</v>
      </c>
      <c r="K23" s="35">
        <v>0.5</v>
      </c>
      <c r="L23" s="38">
        <f t="shared" si="1"/>
        <v>6.15</v>
      </c>
    </row>
    <row r="24" spans="1:12">
      <c r="A24" s="42" t="s">
        <v>159</v>
      </c>
      <c r="B24" s="43">
        <v>1.45</v>
      </c>
      <c r="C24" s="43"/>
      <c r="D24" s="36">
        <f t="shared" si="0"/>
        <v>1.45</v>
      </c>
      <c r="E24" s="37">
        <v>1.1299999999999999</v>
      </c>
      <c r="F24" s="37">
        <v>1.79</v>
      </c>
      <c r="G24" s="32">
        <f t="shared" si="2"/>
        <v>2.92</v>
      </c>
      <c r="H24" s="37">
        <v>0.81</v>
      </c>
      <c r="I24" s="37"/>
      <c r="J24" s="32">
        <f t="shared" si="3"/>
        <v>0.81</v>
      </c>
      <c r="K24" s="35">
        <v>0.5</v>
      </c>
      <c r="L24" s="38">
        <f t="shared" si="1"/>
        <v>5.68</v>
      </c>
    </row>
    <row r="25" spans="1:12">
      <c r="A25" s="44" t="s">
        <v>160</v>
      </c>
      <c r="B25" s="43">
        <f>SUM(B6:B24)</f>
        <v>19.150000000000002</v>
      </c>
      <c r="C25" s="43">
        <f t="shared" ref="C25:K25" si="4">SUM(C6:C24)</f>
        <v>0</v>
      </c>
      <c r="D25" s="36">
        <f t="shared" si="0"/>
        <v>19.150000000000002</v>
      </c>
      <c r="E25" s="43">
        <f t="shared" si="4"/>
        <v>10.039999999999999</v>
      </c>
      <c r="F25" s="43">
        <f t="shared" si="4"/>
        <v>10.25</v>
      </c>
      <c r="G25" s="32">
        <f t="shared" si="2"/>
        <v>20.29</v>
      </c>
      <c r="H25" s="43">
        <f t="shared" si="4"/>
        <v>8.24</v>
      </c>
      <c r="I25" s="43">
        <f t="shared" si="4"/>
        <v>0</v>
      </c>
      <c r="J25" s="32">
        <f t="shared" si="3"/>
        <v>8.24</v>
      </c>
      <c r="K25" s="43">
        <f t="shared" si="4"/>
        <v>9</v>
      </c>
      <c r="L25" s="38">
        <f t="shared" si="1"/>
        <v>56.68</v>
      </c>
    </row>
    <row r="26" spans="1:12" ht="13.5" customHeight="1">
      <c r="A26" s="116" t="s">
        <v>187</v>
      </c>
      <c r="B26" s="116"/>
      <c r="C26" s="116"/>
      <c r="D26" s="116"/>
      <c r="E26" s="116"/>
      <c r="F26" s="116"/>
      <c r="G26" s="116"/>
      <c r="H26" s="116"/>
      <c r="I26" s="116"/>
      <c r="J26" s="116"/>
      <c r="K26" s="116"/>
      <c r="L26" s="116"/>
    </row>
    <row r="27" spans="1:12" ht="13.5" customHeight="1">
      <c r="A27" s="117" t="s">
        <v>189</v>
      </c>
      <c r="B27" s="117"/>
      <c r="C27" s="117"/>
      <c r="D27" s="117"/>
      <c r="E27" s="117"/>
      <c r="F27" s="117"/>
      <c r="G27" s="117"/>
      <c r="H27" s="117"/>
      <c r="I27" s="117"/>
      <c r="J27" s="117"/>
      <c r="K27" s="117"/>
      <c r="L27" s="117"/>
    </row>
    <row r="28" spans="1:12" ht="13.5" customHeight="1">
      <c r="A28" s="115" t="s">
        <v>190</v>
      </c>
      <c r="B28" s="115"/>
      <c r="C28" s="115"/>
      <c r="D28" s="115"/>
      <c r="E28" s="115"/>
      <c r="F28" s="115"/>
      <c r="G28" s="115"/>
      <c r="H28" s="115"/>
      <c r="I28" s="115"/>
      <c r="J28" s="115"/>
      <c r="K28" s="115"/>
      <c r="L28" s="115"/>
    </row>
    <row r="29" spans="1:12" ht="13.5" customHeight="1">
      <c r="A29" s="115" t="s">
        <v>191</v>
      </c>
      <c r="B29" s="115"/>
      <c r="C29" s="115"/>
      <c r="D29" s="115"/>
      <c r="E29" s="115"/>
      <c r="F29" s="115"/>
      <c r="G29" s="115"/>
      <c r="H29" s="115"/>
      <c r="I29" s="115"/>
      <c r="J29" s="115"/>
      <c r="K29" s="115"/>
      <c r="L29" s="115"/>
    </row>
    <row r="30" spans="1:12" ht="13.5" customHeight="1">
      <c r="A30" s="115" t="s">
        <v>192</v>
      </c>
      <c r="B30" s="115"/>
      <c r="C30" s="115"/>
      <c r="D30" s="115"/>
      <c r="E30" s="115"/>
      <c r="F30" s="115"/>
      <c r="G30" s="115"/>
      <c r="H30" s="115"/>
      <c r="I30" s="115"/>
      <c r="J30" s="115"/>
      <c r="K30" s="115"/>
      <c r="L30" s="115"/>
    </row>
    <row r="31" spans="1:12" ht="13.5" customHeight="1">
      <c r="A31" s="115" t="s">
        <v>193</v>
      </c>
      <c r="B31" s="115"/>
      <c r="C31" s="115"/>
      <c r="D31" s="115"/>
      <c r="E31" s="115"/>
      <c r="F31" s="115"/>
      <c r="G31" s="115"/>
      <c r="H31" s="115"/>
      <c r="I31" s="115"/>
      <c r="J31" s="115"/>
      <c r="K31" s="115"/>
      <c r="L31" s="115"/>
    </row>
    <row r="32" spans="1:12" ht="13.5" customHeight="1">
      <c r="A32" s="115" t="s">
        <v>194</v>
      </c>
      <c r="B32" s="115"/>
      <c r="C32" s="115"/>
      <c r="D32" s="115"/>
      <c r="E32" s="115"/>
      <c r="F32" s="115"/>
      <c r="G32" s="115"/>
      <c r="H32" s="115"/>
      <c r="I32" s="115"/>
      <c r="J32" s="115"/>
      <c r="K32" s="115"/>
      <c r="L32" s="115"/>
    </row>
  </sheetData>
  <mergeCells count="15">
    <mergeCell ref="A1:L2"/>
    <mergeCell ref="A3:L3"/>
    <mergeCell ref="A4:A5"/>
    <mergeCell ref="B4:D4"/>
    <mergeCell ref="E4:G4"/>
    <mergeCell ref="H4:J4"/>
    <mergeCell ref="K4:K5"/>
    <mergeCell ref="L4:L5"/>
    <mergeCell ref="A31:L31"/>
    <mergeCell ref="A32:L32"/>
    <mergeCell ref="A26:L26"/>
    <mergeCell ref="A27:L27"/>
    <mergeCell ref="A28:L28"/>
    <mergeCell ref="A29:L29"/>
    <mergeCell ref="A30:L30"/>
  </mergeCells>
  <phoneticPr fontId="2" type="noConversion"/>
  <pageMargins left="0.7" right="0.7" top="0.75" bottom="0.75" header="0.3" footer="0.3"/>
  <pageSetup paperSize="9" orientation="landscape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支出预算表</vt:lpstr>
      <vt:lpstr>预算汇总表</vt:lpstr>
      <vt:lpstr>收入预算表</vt:lpstr>
      <vt:lpstr>院内各单位划拨明细表</vt:lpstr>
    </vt:vector>
  </TitlesOfParts>
  <Company>P R C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潘林</dc:creator>
  <cp:lastModifiedBy>潘林</cp:lastModifiedBy>
  <cp:lastPrinted>2017-04-25T06:36:06Z</cp:lastPrinted>
  <dcterms:created xsi:type="dcterms:W3CDTF">2015-11-03T00:28:57Z</dcterms:created>
  <dcterms:modified xsi:type="dcterms:W3CDTF">2017-06-16T02:47:30Z</dcterms:modified>
</cp:coreProperties>
</file>